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3" sheetId="2" r:id="rId2"/>
  </sheets>
  <definedNames>
    <definedName name="_xlnm.Print_Area" localSheetId="0">'Лист1'!$A$1:$N$56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47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<sst xmlns="http://schemas.openxmlformats.org/spreadsheetml/2006/main" count="66" uniqueCount="45">
  <si>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</si>
  <si>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</si>
  <si>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</si>
  <si>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</si>
  <si>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</si>
  <si>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</si>
  <si>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</si>
  <si>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</si>
  <si>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</si>
  <si>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</si>
  <si>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</si>
  <si>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</si>
  <si>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</si>
  <si>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Поступление в сеть</t>
  </si>
  <si>
    <t>Отпуск из сети, в том числе:</t>
  </si>
  <si>
    <t>О балансе электрической энергии и мощности в том числе</t>
  </si>
  <si>
    <t>к приказу №____</t>
  </si>
  <si>
    <t xml:space="preserve">от "___" ______________ 2019 г. </t>
  </si>
  <si>
    <t>Приложение 12</t>
  </si>
  <si>
    <t>Мощность, МВт</t>
  </si>
  <si>
    <t>Электроэнергия, в млн.кВ*час</t>
  </si>
  <si>
    <t>ООО Энергетическая компания "Радиан"</t>
  </si>
  <si>
    <t>СН1</t>
  </si>
  <si>
    <t>СН2</t>
  </si>
  <si>
    <t>НН</t>
  </si>
  <si>
    <t>ВН</t>
  </si>
  <si>
    <r>
      <t xml:space="preserve">Потери,   </t>
    </r>
    <r>
      <rPr>
        <sz val="11"/>
        <color indexed="8"/>
        <rFont val="Times New Roman"/>
        <family val="1"/>
      </rPr>
      <t>млн.кВ*час</t>
    </r>
  </si>
  <si>
    <r>
      <t xml:space="preserve">Потери,  </t>
    </r>
    <r>
      <rPr>
        <sz val="11"/>
        <color indexed="8"/>
        <rFont val="Times New Roman"/>
        <family val="1"/>
      </rPr>
      <t xml:space="preserve"> %</t>
    </r>
  </si>
  <si>
    <r>
      <t xml:space="preserve">Потери,   </t>
    </r>
    <r>
      <rPr>
        <sz val="11"/>
        <color indexed="8"/>
        <rFont val="Times New Roman"/>
        <family val="1"/>
      </rPr>
      <t>МВт</t>
    </r>
  </si>
  <si>
    <r>
      <rPr>
        <b/>
        <sz val="11"/>
        <color indexed="8"/>
        <rFont val="Times New Roman"/>
        <family val="1"/>
      </rPr>
      <t xml:space="preserve">ВН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конечные потребители - юридические лица (кроме совмещающих с передачей)</t>
    </r>
  </si>
  <si>
    <r>
      <rPr>
        <b/>
        <sz val="11"/>
        <color indexed="8"/>
        <rFont val="Times New Roman"/>
        <family val="1"/>
      </rPr>
      <t>СН2</t>
    </r>
    <r>
      <rPr>
        <sz val="11"/>
        <color indexed="8"/>
        <rFont val="Times New Roman"/>
        <family val="1"/>
      </rPr>
      <t xml:space="preserve">                                                            </t>
    </r>
    <r>
      <rPr>
        <i/>
        <sz val="11"/>
        <color indexed="8"/>
        <rFont val="Times New Roman"/>
        <family val="1"/>
      </rPr>
      <t>население и приравненные к ним группы</t>
    </r>
  </si>
  <si>
    <r>
      <rPr>
        <b/>
        <sz val="11"/>
        <color indexed="8"/>
        <rFont val="Times New Roman"/>
        <family val="1"/>
      </rPr>
      <t>НН</t>
    </r>
    <r>
      <rPr>
        <sz val="11"/>
        <color indexed="8"/>
        <rFont val="Times New Roman"/>
        <family val="1"/>
      </rPr>
      <t xml:space="preserve">                                                        </t>
    </r>
    <r>
      <rPr>
        <i/>
        <sz val="11"/>
        <color indexed="8"/>
        <rFont val="Times New Roman"/>
        <family val="1"/>
      </rPr>
      <t>население и приравненные к ним группы</t>
    </r>
  </si>
  <si>
    <r>
      <rPr>
        <b/>
        <sz val="11"/>
        <color indexed="8"/>
        <rFont val="Times New Roman"/>
        <family val="1"/>
      </rPr>
      <t>ВН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</t>
    </r>
    <r>
      <rPr>
        <i/>
        <sz val="11"/>
        <color indexed="8"/>
        <rFont val="Times New Roman"/>
        <family val="1"/>
      </rPr>
      <t>другие сети, в том числе потребители имеющие статус ТСО</t>
    </r>
  </si>
  <si>
    <r>
      <rPr>
        <b/>
        <sz val="11"/>
        <color indexed="8"/>
        <rFont val="Times New Roman"/>
        <family val="1"/>
      </rPr>
      <t>СН1</t>
    </r>
    <r>
      <rPr>
        <sz val="11"/>
        <color indexed="8"/>
        <rFont val="Times New Roman"/>
        <family val="1"/>
      </rPr>
      <t xml:space="preserve">                                                                                     </t>
    </r>
    <r>
      <rPr>
        <i/>
        <sz val="11"/>
        <color indexed="8"/>
        <rFont val="Times New Roman"/>
        <family val="1"/>
      </rPr>
      <t>другие сети, в том числе потребители имеющие статус ТСО</t>
    </r>
  </si>
  <si>
    <r>
      <rPr>
        <b/>
        <sz val="11"/>
        <color indexed="8"/>
        <rFont val="Times New Roman"/>
        <family val="1"/>
      </rPr>
      <t>СН2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</t>
    </r>
    <r>
      <rPr>
        <i/>
        <sz val="11"/>
        <color indexed="8"/>
        <rFont val="Times New Roman"/>
        <family val="1"/>
      </rPr>
      <t>другие сети, в том числе потребители имеющие статус ТСО</t>
    </r>
  </si>
  <si>
    <r>
      <rPr>
        <b/>
        <sz val="11"/>
        <color indexed="8"/>
        <rFont val="Times New Roman"/>
        <family val="1"/>
      </rPr>
      <t>НН</t>
    </r>
    <r>
      <rPr>
        <sz val="11"/>
        <color indexed="8"/>
        <rFont val="Times New Roman"/>
        <family val="1"/>
      </rPr>
      <t xml:space="preserve">                                                                                    </t>
    </r>
    <r>
      <rPr>
        <i/>
        <sz val="11"/>
        <color indexed="8"/>
        <rFont val="Times New Roman"/>
        <family val="1"/>
      </rPr>
      <t>другие сети, в том числе потребители имеющие статус ТСО</t>
    </r>
  </si>
  <si>
    <r>
      <rPr>
        <b/>
        <sz val="11"/>
        <color indexed="8"/>
        <rFont val="Times New Roman"/>
        <family val="1"/>
      </rPr>
      <t xml:space="preserve">СН1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конечные потребители - юридические лица (кроме совмещающих с передачей)</t>
    </r>
  </si>
  <si>
    <r>
      <rPr>
        <b/>
        <sz val="11"/>
        <color indexed="8"/>
        <rFont val="Times New Roman"/>
        <family val="1"/>
      </rPr>
      <t xml:space="preserve">СН2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конечные потребители - юридические лица (кроме совмещающих с передачей)</t>
    </r>
  </si>
  <si>
    <r>
      <rPr>
        <b/>
        <sz val="11"/>
        <color indexed="8"/>
        <rFont val="Times New Roman"/>
        <family val="1"/>
      </rPr>
      <t xml:space="preserve">НН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конечные потребители - юридические лица (кроме совмещающих с передачей)</t>
    </r>
  </si>
  <si>
    <r>
      <rPr>
        <b/>
        <sz val="11"/>
        <color indexed="8"/>
        <rFont val="Times New Roman"/>
        <family val="1"/>
      </rPr>
      <t>НН</t>
    </r>
    <r>
      <rPr>
        <sz val="11"/>
        <color indexed="8"/>
        <rFont val="Times New Roman"/>
        <family val="1"/>
      </rPr>
      <t xml:space="preserve">                                                          </t>
    </r>
    <r>
      <rPr>
        <i/>
        <sz val="11"/>
        <color indexed="8"/>
        <rFont val="Times New Roman"/>
        <family val="1"/>
      </rPr>
      <t>население и приравненные к ним группы</t>
    </r>
  </si>
  <si>
    <r>
      <rPr>
        <b/>
        <sz val="11"/>
        <color indexed="8"/>
        <rFont val="Times New Roman"/>
        <family val="1"/>
      </rPr>
      <t>СН1</t>
    </r>
    <r>
      <rPr>
        <sz val="11"/>
        <color indexed="8"/>
        <rFont val="Times New Roman"/>
        <family val="1"/>
      </rPr>
      <t xml:space="preserve">                                                                                    </t>
    </r>
    <r>
      <rPr>
        <i/>
        <sz val="11"/>
        <color indexed="8"/>
        <rFont val="Times New Roman"/>
        <family val="1"/>
      </rPr>
      <t>другие сети, в том числе потребители имеющие статус ТСО</t>
    </r>
  </si>
  <si>
    <r>
      <rPr>
        <b/>
        <sz val="11"/>
        <color indexed="8"/>
        <rFont val="Times New Roman"/>
        <family val="1"/>
      </rPr>
      <t>СН2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</t>
    </r>
    <r>
      <rPr>
        <i/>
        <sz val="11"/>
        <color indexed="8"/>
        <rFont val="Times New Roman"/>
        <family val="1"/>
      </rPr>
      <t>другие сети, в том числе потребители имеющие статус ТСО</t>
    </r>
  </si>
  <si>
    <r>
      <rPr>
        <b/>
        <sz val="11"/>
        <color indexed="8"/>
        <rFont val="Times New Roman"/>
        <family val="1"/>
      </rPr>
      <t>НН</t>
    </r>
    <r>
      <rPr>
        <sz val="11"/>
        <color indexed="8"/>
        <rFont val="Times New Roman"/>
        <family val="1"/>
      </rPr>
      <t xml:space="preserve">                                                                                     </t>
    </r>
    <r>
      <rPr>
        <i/>
        <sz val="11"/>
        <color indexed="8"/>
        <rFont val="Times New Roman"/>
        <family val="1"/>
      </rPr>
      <t>другие сети, в том числе потребители имеющие статус ТСО</t>
    </r>
  </si>
  <si>
    <t>ПЕРЕДАЧА ЭЛЕКТРИЧЕСКОЙ ЭНЕРГИИ, ПОТЕРИ, ПОЛЕЗНЫЙ ОТПУСК  за 2022 г.</t>
  </si>
  <si>
    <t>Всего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</si>
</sst>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#,##0.0"/>
    <numFmt numFmtId="177" formatCode="#,##0.0000"/>
    <numFmt numFmtId="17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3" fillId="0" borderId="0" applyBorder="0">
      <alignment vertical="top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175" fontId="44" fillId="33" borderId="10" xfId="0" applyNumberFormat="1" applyFont="1" applyFill="1" applyBorder="1" applyAlignment="1">
      <alignment horizontal="right" vertical="center"/>
    </xf>
    <xf numFmtId="175" fontId="7" fillId="33" borderId="11" xfId="0" applyNumberFormat="1" applyFont="1" applyFill="1" applyBorder="1" applyAlignment="1">
      <alignment horizontal="right" vertical="center"/>
    </xf>
    <xf numFmtId="175" fontId="9" fillId="33" borderId="10" xfId="52" applyNumberFormat="1" applyFont="1" applyFill="1" applyBorder="1" applyAlignment="1" applyProtection="1">
      <alignment horizontal="right" vertical="center"/>
      <protection locked="0"/>
    </xf>
    <xf numFmtId="175" fontId="9" fillId="33" borderId="12" xfId="52" applyNumberFormat="1" applyFont="1" applyFill="1" applyBorder="1" applyAlignment="1" applyProtection="1">
      <alignment horizontal="right" vertical="center"/>
      <protection locked="0"/>
    </xf>
    <xf numFmtId="175" fontId="7" fillId="33" borderId="10" xfId="0" applyNumberFormat="1" applyFont="1" applyFill="1" applyBorder="1" applyAlignment="1" applyProtection="1">
      <alignment horizontal="right" vertical="center"/>
      <protection locked="0"/>
    </xf>
    <xf numFmtId="175" fontId="9" fillId="33" borderId="13" xfId="52" applyNumberFormat="1" applyFont="1" applyFill="1" applyBorder="1" applyAlignment="1" applyProtection="1">
      <alignment horizontal="right" vertical="center"/>
      <protection locked="0"/>
    </xf>
    <xf numFmtId="175" fontId="7" fillId="33" borderId="13" xfId="0" applyNumberFormat="1" applyFont="1" applyFill="1" applyBorder="1" applyAlignment="1" applyProtection="1">
      <alignment horizontal="right" vertical="center"/>
      <protection locked="0"/>
    </xf>
    <xf numFmtId="175" fontId="44" fillId="33" borderId="0" xfId="0" applyNumberFormat="1" applyFont="1" applyFill="1" applyAlignment="1">
      <alignment horizontal="right" vertical="center"/>
    </xf>
    <xf numFmtId="175" fontId="44" fillId="33" borderId="13" xfId="0" applyNumberFormat="1" applyFont="1" applyFill="1" applyBorder="1" applyAlignment="1">
      <alignment horizontal="right" vertical="center"/>
    </xf>
    <xf numFmtId="175" fontId="7" fillId="33" borderId="10" xfId="0" applyNumberFormat="1" applyFont="1" applyFill="1" applyBorder="1" applyAlignment="1">
      <alignment horizontal="right" vertical="center"/>
    </xf>
    <xf numFmtId="175" fontId="45" fillId="33" borderId="10" xfId="0" applyNumberFormat="1" applyFont="1" applyFill="1" applyBorder="1" applyAlignment="1">
      <alignment horizontal="center" vertical="center"/>
    </xf>
    <xf numFmtId="175" fontId="44" fillId="33" borderId="10" xfId="0" applyNumberFormat="1" applyFont="1" applyFill="1" applyBorder="1" applyAlignment="1">
      <alignment horizontal="center" vertical="center" wrapText="1"/>
    </xf>
    <xf numFmtId="175" fontId="45" fillId="33" borderId="10" xfId="0" applyNumberFormat="1" applyFont="1" applyFill="1" applyBorder="1" applyAlignment="1">
      <alignment horizontal="center" vertical="center" wrapText="1"/>
    </xf>
    <xf numFmtId="10" fontId="44" fillId="33" borderId="10" xfId="0" applyNumberFormat="1" applyFont="1" applyFill="1" applyBorder="1" applyAlignment="1">
      <alignment horizontal="right" vertical="center"/>
    </xf>
    <xf numFmtId="10" fontId="45" fillId="33" borderId="10" xfId="0" applyNumberFormat="1" applyFont="1" applyFill="1" applyBorder="1" applyAlignment="1">
      <alignment horizontal="right" vertical="center"/>
    </xf>
    <xf numFmtId="175" fontId="45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/>
    </xf>
    <xf numFmtId="175" fontId="46" fillId="33" borderId="14" xfId="0" applyNumberFormat="1" applyFont="1" applyFill="1" applyBorder="1" applyAlignment="1">
      <alignment horizontal="center" vertical="center"/>
    </xf>
    <xf numFmtId="175" fontId="46" fillId="33" borderId="15" xfId="0" applyNumberFormat="1" applyFont="1" applyFill="1" applyBorder="1" applyAlignment="1">
      <alignment horizontal="center" vertical="center"/>
    </xf>
    <xf numFmtId="175" fontId="46" fillId="33" borderId="16" xfId="0" applyNumberFormat="1" applyFont="1" applyFill="1" applyBorder="1" applyAlignment="1">
      <alignment horizontal="center" vertical="center"/>
    </xf>
    <xf numFmtId="175" fontId="47" fillId="33" borderId="0" xfId="0" applyNumberFormat="1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96" zoomScaleNormal="96" zoomScaleSheetLayoutView="79" zoomScalePageLayoutView="0" workbookViewId="0" topLeftCell="A42">
      <selection activeCell="Q48" sqref="Q48"/>
    </sheetView>
  </sheetViews>
  <sheetFormatPr defaultColWidth="9.140625" defaultRowHeight="15"/>
  <cols>
    <col min="1" max="1" width="38.7109375" style="0" customWidth="1"/>
    <col min="2" max="6" width="11.8515625" style="0" customWidth="1"/>
    <col min="7" max="7" width="11.8515625" style="18" customWidth="1"/>
    <col min="8" max="14" width="11.8515625" style="0" customWidth="1"/>
  </cols>
  <sheetData>
    <row r="1" spans="12:27" ht="15" hidden="1">
      <c r="L1" s="1" t="s">
        <v>18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2:27" ht="15" hidden="1">
      <c r="L2" s="1" t="s">
        <v>16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2:27" ht="15" hidden="1">
      <c r="L3" s="1" t="s">
        <v>17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5" hidden="1"/>
    <row r="5" spans="1:14" ht="15.75">
      <c r="A5" s="22" t="s">
        <v>15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>
      <c r="A6" s="22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 t="s">
        <v>21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" hidden="1">
      <c r="A8" s="9"/>
      <c r="B8" s="9">
        <f>B28+B17</f>
        <v>22435.444</v>
      </c>
      <c r="C8" s="9">
        <f aca="true" t="shared" si="0" ref="C8:M8">C28+C17</f>
        <v>21188.292999999998</v>
      </c>
      <c r="D8" s="9">
        <f t="shared" si="0"/>
        <v>40981.734</v>
      </c>
      <c r="E8" s="9">
        <f t="shared" si="0"/>
        <v>37229.976</v>
      </c>
      <c r="F8" s="9">
        <f t="shared" si="0"/>
        <v>37131.664000000004</v>
      </c>
      <c r="G8" s="9" t="e">
        <f>G28+#REF!</f>
        <v>#REF!</v>
      </c>
      <c r="H8" s="9">
        <f t="shared" si="0"/>
        <v>36658.397</v>
      </c>
      <c r="I8" s="9">
        <f t="shared" si="0"/>
        <v>42409.140999999996</v>
      </c>
      <c r="J8" s="9">
        <f t="shared" si="0"/>
        <v>48395.487</v>
      </c>
      <c r="K8" s="9">
        <f t="shared" si="0"/>
        <v>55060.166000000005</v>
      </c>
      <c r="L8" s="9">
        <f t="shared" si="0"/>
        <v>82869.35900000001</v>
      </c>
      <c r="M8" s="9">
        <f t="shared" si="0"/>
        <v>83567.37700000001</v>
      </c>
      <c r="N8" s="9"/>
    </row>
    <row r="9" spans="1:14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>
      <c r="A10" s="12" t="s">
        <v>12</v>
      </c>
      <c r="B10" s="12" t="s">
        <v>0</v>
      </c>
      <c r="C10" s="12" t="s">
        <v>1</v>
      </c>
      <c r="D10" s="12" t="s">
        <v>2</v>
      </c>
      <c r="E10" s="12" t="s">
        <v>3</v>
      </c>
      <c r="F10" s="12" t="s">
        <v>4</v>
      </c>
      <c r="G10" s="12" t="s">
        <v>5</v>
      </c>
      <c r="H10" s="12" t="s">
        <v>6</v>
      </c>
      <c r="I10" s="12" t="s">
        <v>7</v>
      </c>
      <c r="J10" s="12" t="s">
        <v>8</v>
      </c>
      <c r="K10" s="12" t="s">
        <v>9</v>
      </c>
      <c r="L10" s="12" t="s">
        <v>10</v>
      </c>
      <c r="M10" s="12" t="s">
        <v>11</v>
      </c>
      <c r="N10" s="12" t="s">
        <v>44</v>
      </c>
    </row>
    <row r="11" spans="1:14" ht="15">
      <c r="A11" s="19" t="s">
        <v>20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</row>
    <row r="12" spans="1:14" ht="15">
      <c r="A12" s="17" t="s">
        <v>13</v>
      </c>
      <c r="B12" s="2">
        <f aca="true" t="shared" si="1" ref="B12:M12">B13+B14+B15+B16</f>
        <v>22435.444</v>
      </c>
      <c r="C12" s="2">
        <f t="shared" si="1"/>
        <v>21188.292999999998</v>
      </c>
      <c r="D12" s="2">
        <f t="shared" si="1"/>
        <v>40981.734</v>
      </c>
      <c r="E12" s="2">
        <f t="shared" si="1"/>
        <v>37229.976</v>
      </c>
      <c r="F12" s="2">
        <f t="shared" si="1"/>
        <v>37131.664000000004</v>
      </c>
      <c r="G12" s="2">
        <f t="shared" si="1"/>
        <v>35562.282999999996</v>
      </c>
      <c r="H12" s="2">
        <f t="shared" si="1"/>
        <v>36658.397</v>
      </c>
      <c r="I12" s="2">
        <f t="shared" si="1"/>
        <v>42409.140999999996</v>
      </c>
      <c r="J12" s="2">
        <f t="shared" si="1"/>
        <v>48395.487</v>
      </c>
      <c r="K12" s="2">
        <f t="shared" si="1"/>
        <v>55060.166000000005</v>
      </c>
      <c r="L12" s="2">
        <f t="shared" si="1"/>
        <v>82869.35900000001</v>
      </c>
      <c r="M12" s="2">
        <f t="shared" si="1"/>
        <v>83567.37700000001</v>
      </c>
      <c r="N12" s="2">
        <f>B12+C12+D12+E12+F12+G12+H12+I12+J12+K12+L12+M12</f>
        <v>543489.321</v>
      </c>
    </row>
    <row r="13" spans="1:14" ht="15">
      <c r="A13" s="12" t="s">
        <v>25</v>
      </c>
      <c r="B13" s="2">
        <v>22071.727</v>
      </c>
      <c r="C13" s="2">
        <v>20837.621</v>
      </c>
      <c r="D13" s="2">
        <v>20494.504</v>
      </c>
      <c r="E13" s="2">
        <v>19462.338</v>
      </c>
      <c r="F13" s="2">
        <v>20308.06</v>
      </c>
      <c r="G13" s="2">
        <v>20530.052</v>
      </c>
      <c r="H13" s="2">
        <v>23309.759</v>
      </c>
      <c r="I13" s="3">
        <v>27821.93</v>
      </c>
      <c r="J13" s="2">
        <v>31875.004</v>
      </c>
      <c r="K13" s="2">
        <v>34752.052</v>
      </c>
      <c r="L13" s="2">
        <v>61175.111</v>
      </c>
      <c r="M13" s="2">
        <v>60785.134</v>
      </c>
      <c r="N13" s="2">
        <f>B13+C13+D13+E13+F13+G13+H13+I13+J13+K13+L13+M13</f>
        <v>363423.292</v>
      </c>
    </row>
    <row r="14" spans="1:14" ht="15">
      <c r="A14" s="12" t="s">
        <v>22</v>
      </c>
      <c r="B14" s="2">
        <v>0</v>
      </c>
      <c r="C14" s="2">
        <v>0</v>
      </c>
      <c r="D14" s="2">
        <v>13639.078</v>
      </c>
      <c r="E14" s="2">
        <v>11570.968</v>
      </c>
      <c r="F14" s="2">
        <v>10694.049</v>
      </c>
      <c r="G14" s="2">
        <v>9212.456</v>
      </c>
      <c r="H14" s="2">
        <v>7433.074</v>
      </c>
      <c r="I14" s="2">
        <v>7732.5380000000005</v>
      </c>
      <c r="J14" s="2">
        <v>8711.536</v>
      </c>
      <c r="K14" s="2">
        <v>11334.531</v>
      </c>
      <c r="L14" s="2">
        <v>13066.082</v>
      </c>
      <c r="M14" s="2">
        <v>13676.386</v>
      </c>
      <c r="N14" s="2">
        <f aca="true" t="shared" si="2" ref="N14:N27">B14+C14+D14+E14+F14+G14+H14+I14+J14+K14+L14+M14</f>
        <v>107070.69799999999</v>
      </c>
    </row>
    <row r="15" spans="1:14" ht="15">
      <c r="A15" s="12" t="s">
        <v>23</v>
      </c>
      <c r="B15" s="2">
        <v>363.717</v>
      </c>
      <c r="C15" s="2">
        <v>350.672</v>
      </c>
      <c r="D15" s="2">
        <v>6769.418000000001</v>
      </c>
      <c r="E15" s="2">
        <v>6125.1900000000005</v>
      </c>
      <c r="F15" s="2">
        <v>6056.445</v>
      </c>
      <c r="G15" s="2">
        <v>5759.003000000001</v>
      </c>
      <c r="H15" s="2">
        <v>5869.784</v>
      </c>
      <c r="I15" s="2">
        <v>6798.439</v>
      </c>
      <c r="J15" s="2">
        <v>7744.99</v>
      </c>
      <c r="K15" s="2">
        <v>8903.093</v>
      </c>
      <c r="L15" s="2">
        <v>8534.763</v>
      </c>
      <c r="M15" s="2">
        <v>9011.937</v>
      </c>
      <c r="N15" s="2">
        <f t="shared" si="2"/>
        <v>72287.451</v>
      </c>
    </row>
    <row r="16" spans="1:14" ht="15">
      <c r="A16" s="12" t="s">
        <v>24</v>
      </c>
      <c r="B16" s="2">
        <v>0</v>
      </c>
      <c r="C16" s="2">
        <v>0</v>
      </c>
      <c r="D16" s="2">
        <v>78.734</v>
      </c>
      <c r="E16" s="2">
        <v>71.48</v>
      </c>
      <c r="F16" s="2">
        <v>73.11</v>
      </c>
      <c r="G16" s="2">
        <v>60.772</v>
      </c>
      <c r="H16" s="2">
        <v>45.78</v>
      </c>
      <c r="I16" s="2">
        <v>56.234</v>
      </c>
      <c r="J16" s="2">
        <v>63.957</v>
      </c>
      <c r="K16" s="2">
        <v>70.49</v>
      </c>
      <c r="L16" s="2">
        <v>93.403</v>
      </c>
      <c r="M16" s="2">
        <v>93.92</v>
      </c>
      <c r="N16" s="2">
        <f t="shared" si="2"/>
        <v>707.8799999999999</v>
      </c>
    </row>
    <row r="17" spans="1:14" ht="15">
      <c r="A17" s="17" t="s">
        <v>14</v>
      </c>
      <c r="B17" s="2">
        <f>B18+B19+B20+B21+B22+B23+B25+B27+B24+B26</f>
        <v>22129.472999999998</v>
      </c>
      <c r="C17" s="2">
        <f aca="true" t="shared" si="3" ref="C17:L17">C18+C19+C20+C21+C22+C23+C25+C27+C24+C26</f>
        <v>21118.412</v>
      </c>
      <c r="D17" s="2">
        <f t="shared" si="3"/>
        <v>39483.076400000005</v>
      </c>
      <c r="E17" s="2">
        <f t="shared" si="3"/>
        <v>36461.93699999999</v>
      </c>
      <c r="F17" s="2">
        <f t="shared" si="3"/>
        <v>35447.853</v>
      </c>
      <c r="G17" s="2">
        <f>G18+G19+G20+G21+G22+G23+G25+G27+G24+G26</f>
        <v>34694.062000000005</v>
      </c>
      <c r="H17" s="2">
        <f t="shared" si="3"/>
        <v>36992.693</v>
      </c>
      <c r="I17" s="2">
        <f t="shared" si="3"/>
        <v>42255.541</v>
      </c>
      <c r="J17" s="2">
        <f t="shared" si="3"/>
        <v>48504.754</v>
      </c>
      <c r="K17" s="2">
        <f t="shared" si="3"/>
        <v>54040.758</v>
      </c>
      <c r="L17" s="2">
        <f t="shared" si="3"/>
        <v>81343.13900000001</v>
      </c>
      <c r="M17" s="2">
        <f>M18+M19+M20+M21+M22+M23+M25+M27+M24+M26</f>
        <v>82382.89399999999</v>
      </c>
      <c r="N17" s="2">
        <f>B17+C17+D17+E17+F17+G17+H17+I17+J17+K17+L17+M17</f>
        <v>534854.5924000001</v>
      </c>
    </row>
    <row r="18" spans="1:14" ht="45">
      <c r="A18" s="13" t="s">
        <v>29</v>
      </c>
      <c r="B18" s="2">
        <v>9923.918</v>
      </c>
      <c r="C18" s="4">
        <v>10804.445</v>
      </c>
      <c r="D18" s="4">
        <v>10536.761</v>
      </c>
      <c r="E18" s="4">
        <v>10605.132</v>
      </c>
      <c r="F18" s="5">
        <v>11341.165</v>
      </c>
      <c r="G18" s="2">
        <v>12579.246</v>
      </c>
      <c r="H18" s="2">
        <v>14356.399</v>
      </c>
      <c r="I18" s="4">
        <v>18145.085</v>
      </c>
      <c r="J18" s="4">
        <v>21935.596</v>
      </c>
      <c r="K18" s="4">
        <v>24607.607</v>
      </c>
      <c r="L18" s="5">
        <v>49367.543</v>
      </c>
      <c r="M18" s="5">
        <v>47556.522</v>
      </c>
      <c r="N18" s="2">
        <f t="shared" si="2"/>
        <v>241759.419</v>
      </c>
    </row>
    <row r="19" spans="1:14" ht="15">
      <c r="A19" s="13" t="s">
        <v>22</v>
      </c>
      <c r="B19" s="2">
        <v>0</v>
      </c>
      <c r="C19" s="4">
        <v>0</v>
      </c>
      <c r="D19" s="4">
        <v>407.314</v>
      </c>
      <c r="E19" s="4">
        <v>370.159</v>
      </c>
      <c r="F19" s="5">
        <v>324.727</v>
      </c>
      <c r="G19" s="2">
        <v>294.747</v>
      </c>
      <c r="H19" s="4">
        <v>286.613</v>
      </c>
      <c r="I19" s="4">
        <v>239.846</v>
      </c>
      <c r="J19" s="4">
        <v>297.351</v>
      </c>
      <c r="K19" s="4">
        <v>327.205</v>
      </c>
      <c r="L19" s="5">
        <v>346.853</v>
      </c>
      <c r="M19" s="5">
        <v>397.064</v>
      </c>
      <c r="N19" s="2">
        <f t="shared" si="2"/>
        <v>3291.879</v>
      </c>
    </row>
    <row r="20" spans="1:14" ht="15">
      <c r="A20" s="13" t="s">
        <v>23</v>
      </c>
      <c r="B20" s="2">
        <v>205.443</v>
      </c>
      <c r="C20" s="4">
        <v>188.23</v>
      </c>
      <c r="D20" s="4">
        <v>4694.178</v>
      </c>
      <c r="E20" s="4">
        <v>4329.596</v>
      </c>
      <c r="F20" s="5">
        <v>3927.855</v>
      </c>
      <c r="G20" s="2">
        <v>3706.431</v>
      </c>
      <c r="H20" s="4">
        <v>3736.373</v>
      </c>
      <c r="I20" s="4">
        <v>3508.24</v>
      </c>
      <c r="J20" s="4">
        <v>4314.558</v>
      </c>
      <c r="K20" s="4">
        <v>4775.41</v>
      </c>
      <c r="L20" s="5">
        <v>4710.341</v>
      </c>
      <c r="M20" s="5">
        <v>5236.959</v>
      </c>
      <c r="N20" s="2">
        <f t="shared" si="2"/>
        <v>43333.614</v>
      </c>
    </row>
    <row r="21" spans="1:14" ht="15">
      <c r="A21" s="13" t="s">
        <v>24</v>
      </c>
      <c r="B21" s="2">
        <v>0</v>
      </c>
      <c r="C21" s="2">
        <v>0</v>
      </c>
      <c r="D21" s="4">
        <v>7131.848</v>
      </c>
      <c r="E21" s="4">
        <v>6655.875</v>
      </c>
      <c r="F21" s="5">
        <v>6230.165</v>
      </c>
      <c r="G21" s="2">
        <v>6010.383</v>
      </c>
      <c r="H21" s="4">
        <v>6207.425</v>
      </c>
      <c r="I21" s="4">
        <v>6241.8</v>
      </c>
      <c r="J21" s="4">
        <v>7643</v>
      </c>
      <c r="K21" s="4">
        <v>8487</v>
      </c>
      <c r="L21" s="5">
        <v>8029.845</v>
      </c>
      <c r="M21" s="5">
        <v>8766.177</v>
      </c>
      <c r="N21" s="2">
        <f t="shared" si="2"/>
        <v>71403.518</v>
      </c>
    </row>
    <row r="22" spans="1:14" ht="30">
      <c r="A22" s="13" t="s">
        <v>30</v>
      </c>
      <c r="B22" s="2">
        <v>142.273</v>
      </c>
      <c r="C22" s="2">
        <v>141.306</v>
      </c>
      <c r="D22" s="4">
        <v>114.8174</v>
      </c>
      <c r="E22" s="4">
        <v>37.956</v>
      </c>
      <c r="F22" s="5">
        <v>66.904</v>
      </c>
      <c r="G22" s="2">
        <v>70.4815</v>
      </c>
      <c r="H22" s="4">
        <v>52.469</v>
      </c>
      <c r="I22" s="4">
        <v>42.634</v>
      </c>
      <c r="J22" s="5">
        <v>57.813</v>
      </c>
      <c r="K22" s="4">
        <v>65.031</v>
      </c>
      <c r="L22" s="5">
        <v>67.883</v>
      </c>
      <c r="M22" s="5">
        <v>83.819</v>
      </c>
      <c r="N22" s="2">
        <f>B22+C22+D22+E22+F22+G22+H22+I22+J22+K22+L22+M22</f>
        <v>943.3869000000002</v>
      </c>
    </row>
    <row r="23" spans="1:14" ht="30">
      <c r="A23" s="13" t="s">
        <v>31</v>
      </c>
      <c r="B23" s="2">
        <v>0</v>
      </c>
      <c r="C23" s="2">
        <v>0</v>
      </c>
      <c r="D23" s="4">
        <v>195.181</v>
      </c>
      <c r="E23" s="4">
        <v>118.55</v>
      </c>
      <c r="F23" s="5">
        <v>115.249</v>
      </c>
      <c r="G23" s="2">
        <v>111.3815</v>
      </c>
      <c r="H23" s="4">
        <v>84.733</v>
      </c>
      <c r="I23" s="4">
        <v>68.622</v>
      </c>
      <c r="J23" s="5">
        <v>100.339</v>
      </c>
      <c r="K23" s="4">
        <v>131.65</v>
      </c>
      <c r="L23" s="5">
        <v>163.769</v>
      </c>
      <c r="M23" s="5">
        <v>400.662</v>
      </c>
      <c r="N23" s="2">
        <f>B23+C23+D23+E23+F23+G23+H23+I23+J23+K23+L23+M23</f>
        <v>1490.1364999999998</v>
      </c>
    </row>
    <row r="24" spans="1:14" ht="30">
      <c r="A24" s="13" t="s">
        <v>32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1262.64</v>
      </c>
      <c r="M24" s="2">
        <v>1529.664</v>
      </c>
      <c r="N24" s="2">
        <f>B24+C24+D24+E24+F24+G24+H24+I24+J24+K24+L24+M24</f>
        <v>2792.304</v>
      </c>
    </row>
    <row r="25" spans="1:14" ht="30">
      <c r="A25" s="13" t="s">
        <v>33</v>
      </c>
      <c r="B25" s="2">
        <v>11857.839</v>
      </c>
      <c r="C25" s="2">
        <v>9984.431</v>
      </c>
      <c r="D25" s="2">
        <v>986.423</v>
      </c>
      <c r="E25" s="2">
        <v>822.885</v>
      </c>
      <c r="F25" s="2">
        <v>366.461</v>
      </c>
      <c r="G25" s="2">
        <v>566.829</v>
      </c>
      <c r="H25" s="2">
        <v>460.67</v>
      </c>
      <c r="I25" s="2">
        <v>672.347</v>
      </c>
      <c r="J25" s="2">
        <v>656.348</v>
      </c>
      <c r="K25" s="2">
        <v>686.348</v>
      </c>
      <c r="L25" s="2">
        <v>1250.12</v>
      </c>
      <c r="M25" s="2">
        <v>1017.327</v>
      </c>
      <c r="N25" s="2">
        <f>B25+C25+D25+E25+F25+G25+H25+I25+J25+K25+L25+M25</f>
        <v>29328.028</v>
      </c>
    </row>
    <row r="26" spans="1:14" ht="30">
      <c r="A26" s="13" t="s">
        <v>34</v>
      </c>
      <c r="B26" s="2">
        <v>0</v>
      </c>
      <c r="C26" s="2">
        <v>0</v>
      </c>
      <c r="D26" s="2">
        <v>15416.554</v>
      </c>
      <c r="E26" s="2">
        <v>13521.784</v>
      </c>
      <c r="F26" s="2">
        <v>13075.327000000001</v>
      </c>
      <c r="G26" s="2">
        <v>11354.563</v>
      </c>
      <c r="H26" s="2">
        <v>11808.010999999999</v>
      </c>
      <c r="I26" s="2">
        <v>13336.967</v>
      </c>
      <c r="J26" s="2">
        <v>13499.749</v>
      </c>
      <c r="K26" s="2">
        <v>14960.507</v>
      </c>
      <c r="L26" s="2">
        <v>16144.145</v>
      </c>
      <c r="M26" s="2">
        <v>17394.7</v>
      </c>
      <c r="N26" s="2">
        <f>B26+D26+E26+F26+G26+H26+I26+J26+K26+L26+M26</f>
        <v>140512.307</v>
      </c>
    </row>
    <row r="27" spans="1:14" ht="30">
      <c r="A27" s="13" t="s">
        <v>35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f t="shared" si="2"/>
        <v>0</v>
      </c>
    </row>
    <row r="28" spans="1:14" ht="15">
      <c r="A28" s="17" t="s">
        <v>26</v>
      </c>
      <c r="B28" s="2">
        <f aca="true" t="shared" si="4" ref="B28:L28">B12-B17</f>
        <v>305.97100000000137</v>
      </c>
      <c r="C28" s="2">
        <f>C12-C17</f>
        <v>69.88099999999758</v>
      </c>
      <c r="D28" s="2">
        <f>D12-D17</f>
        <v>1498.6575999999914</v>
      </c>
      <c r="E28" s="2">
        <f t="shared" si="4"/>
        <v>768.0390000000116</v>
      </c>
      <c r="F28" s="2">
        <f t="shared" si="4"/>
        <v>1683.8110000000015</v>
      </c>
      <c r="G28" s="2">
        <f>G29+G30+G31+G32</f>
        <v>868.221</v>
      </c>
      <c r="H28" s="2">
        <f>H12-H17</f>
        <v>-334.2960000000021</v>
      </c>
      <c r="I28" s="2">
        <f>I12-I17</f>
        <v>153.59999999999854</v>
      </c>
      <c r="J28" s="2">
        <f t="shared" si="4"/>
        <v>-109.26699999999983</v>
      </c>
      <c r="K28" s="2">
        <f t="shared" si="4"/>
        <v>1019.4080000000031</v>
      </c>
      <c r="L28" s="2">
        <f t="shared" si="4"/>
        <v>1526.2200000000012</v>
      </c>
      <c r="M28" s="2">
        <f>M12-M17</f>
        <v>1184.483000000022</v>
      </c>
      <c r="N28" s="2">
        <f>SUM(B28:M28)</f>
        <v>8634.728600000026</v>
      </c>
    </row>
    <row r="29" spans="1:14" ht="15">
      <c r="A29" s="12" t="s">
        <v>25</v>
      </c>
      <c r="B29" s="2">
        <v>289.96999999999935</v>
      </c>
      <c r="C29" s="2">
        <v>48.74499999999898</v>
      </c>
      <c r="D29" s="4">
        <v>128.953</v>
      </c>
      <c r="E29" s="4">
        <v>66.086</v>
      </c>
      <c r="F29" s="4">
        <v>144.885</v>
      </c>
      <c r="G29" s="2">
        <v>74.715</v>
      </c>
      <c r="H29" s="4">
        <v>-28.765</v>
      </c>
      <c r="I29" s="4">
        <v>13.217</v>
      </c>
      <c r="J29" s="4">
        <v>-9.402</v>
      </c>
      <c r="K29" s="4">
        <v>87.716</v>
      </c>
      <c r="L29" s="4">
        <v>131.325</v>
      </c>
      <c r="M29" s="4">
        <v>101.92</v>
      </c>
      <c r="N29" s="2">
        <f>SUM(B29:M29)</f>
        <v>1049.3649999999984</v>
      </c>
    </row>
    <row r="30" spans="1:14" ht="15">
      <c r="A30" s="12" t="s">
        <v>22</v>
      </c>
      <c r="B30" s="2">
        <v>0</v>
      </c>
      <c r="C30" s="2">
        <v>0</v>
      </c>
      <c r="D30" s="4">
        <v>305.562</v>
      </c>
      <c r="E30" s="4">
        <v>156.596</v>
      </c>
      <c r="F30" s="4">
        <v>343.314</v>
      </c>
      <c r="G30" s="2">
        <v>177.019</v>
      </c>
      <c r="H30" s="4">
        <v>-68.16</v>
      </c>
      <c r="I30" s="4">
        <v>31.318</v>
      </c>
      <c r="J30" s="4">
        <v>-22.288</v>
      </c>
      <c r="K30" s="4">
        <v>207.848</v>
      </c>
      <c r="L30" s="4">
        <v>311.182</v>
      </c>
      <c r="M30" s="4">
        <v>241.505</v>
      </c>
      <c r="N30" s="2">
        <f>SUM(B30:M30)</f>
        <v>1683.8960000000002</v>
      </c>
    </row>
    <row r="31" spans="1:14" ht="15">
      <c r="A31" s="12" t="s">
        <v>23</v>
      </c>
      <c r="B31" s="2">
        <v>16.000999999999976</v>
      </c>
      <c r="C31" s="2">
        <v>21.136000000000024</v>
      </c>
      <c r="D31" s="4">
        <v>476.005</v>
      </c>
      <c r="E31" s="4">
        <v>243.945</v>
      </c>
      <c r="F31" s="4">
        <v>534.813</v>
      </c>
      <c r="G31" s="2">
        <v>275.76</v>
      </c>
      <c r="H31" s="4">
        <v>-106.179</v>
      </c>
      <c r="I31" s="4">
        <v>48.786</v>
      </c>
      <c r="J31" s="4">
        <v>-34.706</v>
      </c>
      <c r="K31" s="4">
        <v>323.784</v>
      </c>
      <c r="L31" s="4">
        <v>484.759</v>
      </c>
      <c r="M31" s="4">
        <v>376.216</v>
      </c>
      <c r="N31" s="2">
        <f>SUM(B31:M31)</f>
        <v>2660.32</v>
      </c>
    </row>
    <row r="32" spans="1:14" ht="15">
      <c r="A32" s="12" t="s">
        <v>24</v>
      </c>
      <c r="B32" s="2"/>
      <c r="C32" s="2"/>
      <c r="D32" s="4">
        <v>588.138</v>
      </c>
      <c r="E32" s="4">
        <v>301.412</v>
      </c>
      <c r="F32" s="4">
        <v>660.799</v>
      </c>
      <c r="G32" s="2">
        <v>340.727</v>
      </c>
      <c r="H32" s="4">
        <v>-131.192</v>
      </c>
      <c r="I32" s="4">
        <v>60.279</v>
      </c>
      <c r="J32" s="4">
        <v>-42.871</v>
      </c>
      <c r="K32" s="4">
        <v>400.06</v>
      </c>
      <c r="L32" s="4">
        <v>598.954</v>
      </c>
      <c r="M32" s="4">
        <v>464.842</v>
      </c>
      <c r="N32" s="2">
        <f>SUM(B32:M32)</f>
        <v>3241.1479999999997</v>
      </c>
    </row>
    <row r="33" spans="1:14" ht="15">
      <c r="A33" s="17" t="s">
        <v>27</v>
      </c>
      <c r="B33" s="15">
        <f aca="true" t="shared" si="5" ref="B33:N33">B28/B12</f>
        <v>0.01363784019607552</v>
      </c>
      <c r="C33" s="15">
        <f t="shared" si="5"/>
        <v>0.003298094848886486</v>
      </c>
      <c r="D33" s="15">
        <f t="shared" si="5"/>
        <v>0.03656891628841258</v>
      </c>
      <c r="E33" s="15">
        <f t="shared" si="5"/>
        <v>0.020629586223746464</v>
      </c>
      <c r="F33" s="15">
        <f t="shared" si="5"/>
        <v>0.04534703858141131</v>
      </c>
      <c r="G33" s="15">
        <f t="shared" si="5"/>
        <v>0.02441409624910752</v>
      </c>
      <c r="H33" s="15">
        <f t="shared" si="5"/>
        <v>-0.009119220352161119</v>
      </c>
      <c r="I33" s="15">
        <f t="shared" si="5"/>
        <v>0.0036218606738579913</v>
      </c>
      <c r="J33" s="15">
        <f t="shared" si="5"/>
        <v>-0.002257793169846598</v>
      </c>
      <c r="K33" s="15">
        <f t="shared" si="5"/>
        <v>0.018514437461013156</v>
      </c>
      <c r="L33" s="15">
        <f t="shared" si="5"/>
        <v>0.018417181192387416</v>
      </c>
      <c r="M33" s="15">
        <f t="shared" si="5"/>
        <v>0.014173988014485868</v>
      </c>
      <c r="N33" s="15">
        <f t="shared" si="5"/>
        <v>0.01588757730163391</v>
      </c>
    </row>
    <row r="34" spans="1:14" ht="15.75" customHeight="1">
      <c r="A34" s="19" t="s">
        <v>19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</row>
    <row r="35" spans="1:14" ht="15">
      <c r="A35" s="17" t="s">
        <v>13</v>
      </c>
      <c r="B35" s="2">
        <f>B36+B37+B38+B39</f>
        <v>55.8795</v>
      </c>
      <c r="C35" s="2">
        <f aca="true" t="shared" si="6" ref="C35:M35">C36+C37+C38+C39</f>
        <v>55.3</v>
      </c>
      <c r="D35" s="2">
        <f t="shared" si="6"/>
        <v>55.082975806451614</v>
      </c>
      <c r="E35" s="2">
        <f t="shared" si="6"/>
        <v>51.7083</v>
      </c>
      <c r="F35" s="2">
        <f t="shared" si="6"/>
        <v>49.90815053763441</v>
      </c>
      <c r="G35" s="2">
        <f t="shared" si="6"/>
        <v>47.798767473118275</v>
      </c>
      <c r="H35" s="2">
        <f t="shared" si="6"/>
        <v>49.27203897849462</v>
      </c>
      <c r="I35" s="2">
        <f t="shared" si="6"/>
        <v>57.001533602150545</v>
      </c>
      <c r="J35" s="2">
        <f t="shared" si="6"/>
        <v>67.21595416666668</v>
      </c>
      <c r="K35" s="2">
        <f t="shared" si="6"/>
        <v>74.0055994623656</v>
      </c>
      <c r="L35" s="2">
        <f t="shared" si="6"/>
        <v>115.09633194444444</v>
      </c>
      <c r="M35" s="2">
        <f t="shared" si="6"/>
        <v>112.32174327956989</v>
      </c>
      <c r="N35" s="2">
        <v>62.042</v>
      </c>
    </row>
    <row r="36" spans="1:14" ht="15">
      <c r="A36" s="12" t="s">
        <v>25</v>
      </c>
      <c r="B36" s="2">
        <v>54.9736</v>
      </c>
      <c r="C36" s="2">
        <v>54.385</v>
      </c>
      <c r="D36" s="2">
        <v>27.546376344086024</v>
      </c>
      <c r="E36" s="2">
        <v>27.031025</v>
      </c>
      <c r="F36" s="2">
        <v>27.295779569892474</v>
      </c>
      <c r="G36" s="2">
        <v>27.594155913978494</v>
      </c>
      <c r="H36" s="2">
        <v>31.330321236559136</v>
      </c>
      <c r="I36" s="2">
        <v>37.39506720430108</v>
      </c>
      <c r="J36" s="2">
        <v>44.27083888888889</v>
      </c>
      <c r="K36" s="2">
        <v>46.70974731182796</v>
      </c>
      <c r="L36" s="2">
        <v>84.96543194444445</v>
      </c>
      <c r="M36" s="2">
        <v>81.70044892473118</v>
      </c>
      <c r="N36" s="2">
        <v>41.486677168949775</v>
      </c>
    </row>
    <row r="37" spans="1:14" ht="15">
      <c r="A37" s="12" t="s">
        <v>22</v>
      </c>
      <c r="B37" s="2">
        <v>0</v>
      </c>
      <c r="C37" s="2">
        <v>0</v>
      </c>
      <c r="D37" s="2">
        <v>18.332094086021502</v>
      </c>
      <c r="E37" s="2">
        <v>16.070788888888888</v>
      </c>
      <c r="F37" s="2">
        <v>14.373721774193548</v>
      </c>
      <c r="G37" s="2">
        <v>12.382333333333333</v>
      </c>
      <c r="H37" s="2">
        <v>9.990690860215054</v>
      </c>
      <c r="I37" s="2">
        <v>10.39319623655914</v>
      </c>
      <c r="J37" s="2">
        <v>12.099355555555555</v>
      </c>
      <c r="K37" s="2">
        <v>15.234584677419356</v>
      </c>
      <c r="L37" s="2">
        <v>18.147336111111112</v>
      </c>
      <c r="M37" s="2">
        <v>18.38223924731183</v>
      </c>
      <c r="N37" s="2">
        <v>12.222682420091322</v>
      </c>
    </row>
    <row r="38" spans="1:14" ht="15">
      <c r="A38" s="12" t="s">
        <v>23</v>
      </c>
      <c r="B38" s="2">
        <v>0.9059</v>
      </c>
      <c r="C38" s="2">
        <v>0.915</v>
      </c>
      <c r="D38" s="2">
        <v>9.098680107526881</v>
      </c>
      <c r="E38" s="2">
        <v>8.507208333333335</v>
      </c>
      <c r="F38" s="2">
        <v>8.14038306451613</v>
      </c>
      <c r="G38" s="2">
        <v>7.740595430107527</v>
      </c>
      <c r="H38" s="2">
        <v>7.889494623655914</v>
      </c>
      <c r="I38" s="2">
        <v>9.13768682795699</v>
      </c>
      <c r="J38" s="2">
        <v>10.756930555555556</v>
      </c>
      <c r="K38" s="2">
        <v>11.966522849462365</v>
      </c>
      <c r="L38" s="2">
        <v>11.853837500000001</v>
      </c>
      <c r="M38" s="2">
        <v>12.112818548387096</v>
      </c>
      <c r="N38" s="2">
        <v>8.251992123287671</v>
      </c>
    </row>
    <row r="39" spans="1:14" ht="15">
      <c r="A39" s="12" t="s">
        <v>24</v>
      </c>
      <c r="B39" s="2">
        <v>0</v>
      </c>
      <c r="C39" s="2">
        <v>0</v>
      </c>
      <c r="D39" s="2">
        <v>0.10582526881720429</v>
      </c>
      <c r="E39" s="2">
        <v>0.09927777777777778</v>
      </c>
      <c r="F39" s="2">
        <v>0.09826612903225806</v>
      </c>
      <c r="G39" s="2">
        <v>0.08168279569892473</v>
      </c>
      <c r="H39" s="2">
        <v>0.06153225806451613</v>
      </c>
      <c r="I39" s="2">
        <v>0.07558333333333334</v>
      </c>
      <c r="J39" s="2">
        <v>0.08882916666666667</v>
      </c>
      <c r="K39" s="2">
        <v>0.09474462365591398</v>
      </c>
      <c r="L39" s="2">
        <v>0.1297263888888889</v>
      </c>
      <c r="M39" s="2">
        <v>0.12623655913978496</v>
      </c>
      <c r="N39" s="2">
        <v>0.08080821917808217</v>
      </c>
    </row>
    <row r="40" spans="1:14" ht="15">
      <c r="A40" s="17" t="s">
        <v>14</v>
      </c>
      <c r="B40" s="2">
        <f>B41+B42+B43+B44+B45+B46+B47+B48+B49+B50</f>
        <v>55.1174</v>
      </c>
      <c r="C40" s="2">
        <f aca="true" t="shared" si="7" ref="C40:M40">C41+C42+C43+C44+C45+C46+C47+C48+C49+C50</f>
        <v>55.118</v>
      </c>
      <c r="D40" s="2">
        <f t="shared" si="7"/>
        <v>53.06865107526882</v>
      </c>
      <c r="E40" s="2">
        <f t="shared" si="7"/>
        <v>50.641579166666666</v>
      </c>
      <c r="F40" s="2">
        <f t="shared" si="7"/>
        <v>47.64496370967741</v>
      </c>
      <c r="G40" s="2">
        <f t="shared" si="7"/>
        <v>46.628</v>
      </c>
      <c r="H40" s="2">
        <f t="shared" si="7"/>
        <v>49.72136155913978</v>
      </c>
      <c r="I40" s="2">
        <f t="shared" si="7"/>
        <v>56.79508198924731</v>
      </c>
      <c r="J40" s="2">
        <f t="shared" si="7"/>
        <v>67.3678763888889</v>
      </c>
      <c r="K40" s="2">
        <f t="shared" si="7"/>
        <v>72.63542741935483</v>
      </c>
      <c r="L40" s="2">
        <f t="shared" si="7"/>
        <v>112.97596944444442</v>
      </c>
      <c r="M40" s="2">
        <f t="shared" si="7"/>
        <v>110.72969623655914</v>
      </c>
      <c r="N40" s="2">
        <v>61.056</v>
      </c>
    </row>
    <row r="41" spans="1:14" ht="45">
      <c r="A41" s="13" t="s">
        <v>29</v>
      </c>
      <c r="B41" s="4">
        <v>24.7173</v>
      </c>
      <c r="C41" s="4">
        <v>28.199</v>
      </c>
      <c r="D41" s="4">
        <v>14.162313172043012</v>
      </c>
      <c r="E41" s="4">
        <v>14.72935</v>
      </c>
      <c r="F41" s="6">
        <v>15.243501344086022</v>
      </c>
      <c r="G41" s="2">
        <v>16.907</v>
      </c>
      <c r="H41" s="4">
        <v>19.296235215053763</v>
      </c>
      <c r="I41" s="4">
        <v>24.38855510752688</v>
      </c>
      <c r="J41" s="6">
        <v>30.466105555555558</v>
      </c>
      <c r="K41" s="6">
        <v>33.07474059139785</v>
      </c>
      <c r="L41" s="4">
        <v>68.56603194444445</v>
      </c>
      <c r="M41" s="6">
        <v>63.9200564516129</v>
      </c>
      <c r="N41" s="2">
        <v>27.598107191780823</v>
      </c>
    </row>
    <row r="42" spans="1:14" ht="45">
      <c r="A42" s="13" t="s">
        <v>36</v>
      </c>
      <c r="B42" s="4">
        <v>0</v>
      </c>
      <c r="C42" s="4">
        <v>0</v>
      </c>
      <c r="D42" s="4">
        <v>0.5474650537634409</v>
      </c>
      <c r="E42" s="4">
        <v>0.5141097222222222</v>
      </c>
      <c r="F42" s="6">
        <v>0.4364610215053763</v>
      </c>
      <c r="G42" s="2">
        <v>0.396</v>
      </c>
      <c r="H42" s="4">
        <v>0.38523252688172044</v>
      </c>
      <c r="I42" s="4">
        <v>0.3223736559139785</v>
      </c>
      <c r="J42" s="6">
        <v>0.4129875</v>
      </c>
      <c r="K42" s="6">
        <v>0.43979166666666664</v>
      </c>
      <c r="L42" s="4">
        <v>0.4817402777777778</v>
      </c>
      <c r="M42" s="6">
        <v>0.5336881720430108</v>
      </c>
      <c r="N42" s="2">
        <v>0.37578527397260275</v>
      </c>
    </row>
    <row r="43" spans="1:14" ht="45">
      <c r="A43" s="13" t="s">
        <v>37</v>
      </c>
      <c r="B43" s="7">
        <v>0.512</v>
      </c>
      <c r="C43" s="7">
        <v>0.491</v>
      </c>
      <c r="D43" s="7">
        <v>6.3093790322580645</v>
      </c>
      <c r="E43" s="7">
        <v>6.013327777777777</v>
      </c>
      <c r="F43" s="8">
        <v>5.279375</v>
      </c>
      <c r="G43" s="2">
        <v>4.98</v>
      </c>
      <c r="H43" s="4">
        <v>5.022006720430108</v>
      </c>
      <c r="I43" s="4">
        <v>4.715376344086021</v>
      </c>
      <c r="J43" s="8">
        <v>5.962</v>
      </c>
      <c r="K43" s="8">
        <v>6.418561827956989</v>
      </c>
      <c r="L43" s="7">
        <v>6.542140277777778</v>
      </c>
      <c r="M43" s="6">
        <v>7.038923387096774</v>
      </c>
      <c r="N43" s="10">
        <v>4.946759589041096</v>
      </c>
    </row>
    <row r="44" spans="1:14" ht="45">
      <c r="A44" s="13" t="s">
        <v>38</v>
      </c>
      <c r="B44" s="2">
        <v>0</v>
      </c>
      <c r="C44" s="2">
        <v>0</v>
      </c>
      <c r="D44" s="4">
        <v>9.585817204301076</v>
      </c>
      <c r="E44" s="4">
        <v>9.244270833333333</v>
      </c>
      <c r="F44" s="6">
        <v>8.373877688172042</v>
      </c>
      <c r="G44" s="2">
        <v>8.078</v>
      </c>
      <c r="H44" s="4">
        <v>8.343313172043011</v>
      </c>
      <c r="I44" s="4">
        <v>8.389516129032259</v>
      </c>
      <c r="J44" s="6">
        <v>10.615277777777777</v>
      </c>
      <c r="K44" s="6">
        <v>11.40725806451613</v>
      </c>
      <c r="L44" s="4">
        <v>11.201</v>
      </c>
      <c r="M44" s="6">
        <v>11.782495967741935</v>
      </c>
      <c r="N44" s="2">
        <v>8.151086529680365</v>
      </c>
    </row>
    <row r="45" spans="1:14" ht="30">
      <c r="A45" s="13" t="s">
        <v>30</v>
      </c>
      <c r="B45" s="2">
        <v>0.354</v>
      </c>
      <c r="C45" s="4">
        <v>0.369</v>
      </c>
      <c r="D45" s="4">
        <v>0.1543244623655914</v>
      </c>
      <c r="E45" s="4">
        <v>0.05271666666666667</v>
      </c>
      <c r="F45" s="2">
        <v>0.08992473118279569</v>
      </c>
      <c r="G45" s="2">
        <v>0.095</v>
      </c>
      <c r="H45" s="4">
        <v>0.07052284946236559</v>
      </c>
      <c r="I45" s="2">
        <v>0.05730376344086022</v>
      </c>
      <c r="J45" s="6">
        <v>0.08029583333333333</v>
      </c>
      <c r="K45" s="6">
        <v>0.08740725806451613</v>
      </c>
      <c r="L45" s="4">
        <v>0.09428194444444443</v>
      </c>
      <c r="M45" s="2">
        <v>0.11265994623655914</v>
      </c>
      <c r="N45" s="2">
        <v>0.1076925684931507</v>
      </c>
    </row>
    <row r="46" spans="1:14" ht="30">
      <c r="A46" s="13" t="s">
        <v>39</v>
      </c>
      <c r="B46" s="2">
        <v>0</v>
      </c>
      <c r="C46" s="4">
        <v>0</v>
      </c>
      <c r="D46" s="4">
        <v>0.2623400537634409</v>
      </c>
      <c r="E46" s="4">
        <v>0.1646527777777778</v>
      </c>
      <c r="F46" s="2">
        <v>0.15490456989247312</v>
      </c>
      <c r="G46" s="2">
        <v>0.15</v>
      </c>
      <c r="H46" s="4">
        <v>0.11388844086021506</v>
      </c>
      <c r="I46" s="2">
        <v>0.09223387096774194</v>
      </c>
      <c r="J46" s="6">
        <v>0.13935972222222223</v>
      </c>
      <c r="K46" s="6">
        <v>0.17694892473118282</v>
      </c>
      <c r="L46" s="4">
        <v>0.18245694444444444</v>
      </c>
      <c r="M46" s="2">
        <v>0.5385241935483871</v>
      </c>
      <c r="N46" s="2">
        <v>0.17010690639269405</v>
      </c>
    </row>
    <row r="47" spans="1:14" ht="30">
      <c r="A47" s="13" t="s">
        <v>32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1.7536666666666667</v>
      </c>
      <c r="M47" s="2">
        <v>2.056</v>
      </c>
      <c r="N47" s="2">
        <v>0.31875616438356164</v>
      </c>
    </row>
    <row r="48" spans="1:14" ht="30">
      <c r="A48" s="13" t="s">
        <v>40</v>
      </c>
      <c r="B48" s="2">
        <v>29.5341</v>
      </c>
      <c r="C48" s="2">
        <v>26.059</v>
      </c>
      <c r="D48" s="2">
        <v>1.3258373655913978</v>
      </c>
      <c r="E48" s="2">
        <v>1.1428958333333332</v>
      </c>
      <c r="F48" s="2">
        <v>0.49255510752688175</v>
      </c>
      <c r="G48" s="2">
        <v>0.76</v>
      </c>
      <c r="H48" s="2">
        <v>0.6191801075268818</v>
      </c>
      <c r="I48" s="2">
        <v>0.9036922043010752</v>
      </c>
      <c r="J48" s="2">
        <v>0.9115944444444444</v>
      </c>
      <c r="K48" s="2">
        <v>0.922510752688172</v>
      </c>
      <c r="L48" s="2">
        <v>1.7362777777777776</v>
      </c>
      <c r="M48" s="2">
        <v>1.367375</v>
      </c>
      <c r="N48" s="2">
        <v>3.347948401826484</v>
      </c>
    </row>
    <row r="49" spans="1:14" ht="30">
      <c r="A49" s="13" t="s">
        <v>41</v>
      </c>
      <c r="B49" s="2">
        <v>0</v>
      </c>
      <c r="C49" s="2">
        <v>0</v>
      </c>
      <c r="D49" s="2">
        <v>20.721174731182796</v>
      </c>
      <c r="E49" s="2">
        <v>18.780255555555556</v>
      </c>
      <c r="F49" s="2">
        <v>17.574364247311827</v>
      </c>
      <c r="G49" s="2">
        <v>15.262</v>
      </c>
      <c r="H49" s="2">
        <v>15.870982526881718</v>
      </c>
      <c r="I49" s="2">
        <v>17.926030913978494</v>
      </c>
      <c r="J49" s="2">
        <v>18.780255555555556</v>
      </c>
      <c r="K49" s="2">
        <v>20.10820833333333</v>
      </c>
      <c r="L49" s="11">
        <v>22.41837361111111</v>
      </c>
      <c r="M49" s="2">
        <v>23.379973118279572</v>
      </c>
      <c r="N49" s="2">
        <v>16.040217694063927</v>
      </c>
    </row>
    <row r="50" spans="1:14" ht="45">
      <c r="A50" s="13" t="s">
        <v>42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f>SUM(B50:M50)</f>
        <v>0</v>
      </c>
    </row>
    <row r="51" spans="1:14" ht="15">
      <c r="A51" s="17" t="s">
        <v>28</v>
      </c>
      <c r="B51" s="2">
        <f aca="true" t="shared" si="8" ref="B51:G51">B52+B53+B54+B55</f>
        <v>0.7620999999999973</v>
      </c>
      <c r="C51" s="2">
        <f t="shared" si="8"/>
        <v>0.1819999999999954</v>
      </c>
      <c r="D51" s="2">
        <f t="shared" si="8"/>
        <v>2.0143252688172044</v>
      </c>
      <c r="E51" s="2">
        <f t="shared" si="8"/>
        <v>1.0667208333333333</v>
      </c>
      <c r="F51" s="2">
        <f t="shared" si="8"/>
        <v>2.2631868279569893</v>
      </c>
      <c r="G51" s="2">
        <f t="shared" si="8"/>
        <v>1.17</v>
      </c>
      <c r="H51" s="2">
        <f aca="true" t="shared" si="9" ref="H51:M51">H52+H53+H54+H55</f>
        <v>-0.4493225806451613</v>
      </c>
      <c r="I51" s="2">
        <f t="shared" si="9"/>
        <v>0.2064516129032258</v>
      </c>
      <c r="J51" s="2">
        <f t="shared" si="9"/>
        <v>-0.15175972222222223</v>
      </c>
      <c r="K51" s="2">
        <f t="shared" si="9"/>
        <v>1.370172043010753</v>
      </c>
      <c r="L51" s="2">
        <f t="shared" si="9"/>
        <v>2.11975</v>
      </c>
      <c r="M51" s="2">
        <f t="shared" si="9"/>
        <v>1.5920470430107527</v>
      </c>
      <c r="N51" s="2">
        <v>0.985699611872149</v>
      </c>
    </row>
    <row r="52" spans="1:14" ht="15">
      <c r="A52" s="14" t="s">
        <v>25</v>
      </c>
      <c r="B52" s="2">
        <v>0.7221999999999973</v>
      </c>
      <c r="C52" s="2">
        <v>0.12699999999999534</v>
      </c>
      <c r="D52" s="4">
        <v>0.1733239247311828</v>
      </c>
      <c r="E52" s="4">
        <v>0.09178611111111111</v>
      </c>
      <c r="F52" s="2">
        <v>0.19473790322580645</v>
      </c>
      <c r="G52" s="2">
        <v>0.1</v>
      </c>
      <c r="H52" s="4">
        <v>-0.03866263440860215</v>
      </c>
      <c r="I52" s="6">
        <v>0.01776478494623656</v>
      </c>
      <c r="J52" s="6">
        <v>-0.013058333333333332</v>
      </c>
      <c r="K52" s="6">
        <v>0.11789784946236559</v>
      </c>
      <c r="L52" s="4">
        <v>0.1823958333333333</v>
      </c>
      <c r="M52" s="6">
        <v>0.13698924731182796</v>
      </c>
      <c r="N52" s="2">
        <v>0.11979052511415507</v>
      </c>
    </row>
    <row r="53" spans="1:14" ht="15">
      <c r="A53" s="14" t="s">
        <v>22</v>
      </c>
      <c r="B53" s="2">
        <v>0</v>
      </c>
      <c r="C53" s="2">
        <v>0</v>
      </c>
      <c r="D53" s="4">
        <v>0.4107016129032258</v>
      </c>
      <c r="E53" s="4">
        <v>0.21749444444444446</v>
      </c>
      <c r="F53" s="2">
        <v>0.4614435483870968</v>
      </c>
      <c r="G53" s="2">
        <v>0.238</v>
      </c>
      <c r="H53" s="4">
        <v>-0.09161290322580645</v>
      </c>
      <c r="I53" s="6">
        <v>0.04209408602150538</v>
      </c>
      <c r="J53" s="6">
        <v>-0.030955555555555556</v>
      </c>
      <c r="K53" s="6">
        <v>0.2793655913978495</v>
      </c>
      <c r="L53" s="4">
        <v>0.43219722222222223</v>
      </c>
      <c r="M53" s="6">
        <v>0.3246034946236559</v>
      </c>
      <c r="N53" s="2">
        <v>0.19222557077625574</v>
      </c>
    </row>
    <row r="54" spans="1:14" ht="15">
      <c r="A54" s="12" t="s">
        <v>23</v>
      </c>
      <c r="B54" s="2">
        <v>0.03990000000000005</v>
      </c>
      <c r="C54" s="2">
        <v>0.05500000000000005</v>
      </c>
      <c r="D54" s="4">
        <v>0.6397916666666666</v>
      </c>
      <c r="E54" s="4">
        <v>0.3388125</v>
      </c>
      <c r="F54" s="2">
        <v>0.7188346774193548</v>
      </c>
      <c r="G54" s="2">
        <v>0.373</v>
      </c>
      <c r="H54" s="4">
        <v>-0.14271370967741936</v>
      </c>
      <c r="I54" s="6">
        <v>0.06557258064516129</v>
      </c>
      <c r="J54" s="6">
        <v>-0.04820277777777778</v>
      </c>
      <c r="K54" s="6">
        <v>0.4351935483870968</v>
      </c>
      <c r="L54" s="4">
        <v>0.6732763888888889</v>
      </c>
      <c r="M54" s="6">
        <v>0.5056666666666667</v>
      </c>
      <c r="N54" s="2">
        <v>0.303689497716895</v>
      </c>
    </row>
    <row r="55" spans="1:14" ht="15">
      <c r="A55" s="12" t="s">
        <v>24</v>
      </c>
      <c r="B55" s="2">
        <v>0</v>
      </c>
      <c r="C55" s="2">
        <v>0</v>
      </c>
      <c r="D55" s="4">
        <v>0.7905080645161291</v>
      </c>
      <c r="E55" s="4">
        <v>0.41862777777777777</v>
      </c>
      <c r="F55" s="2">
        <v>0.8881706989247311</v>
      </c>
      <c r="G55" s="2">
        <v>0.459</v>
      </c>
      <c r="H55" s="4">
        <v>-0.17633333333333334</v>
      </c>
      <c r="I55" s="6">
        <v>0.08102016129032258</v>
      </c>
      <c r="J55" s="6">
        <v>-0.05954305555555556</v>
      </c>
      <c r="K55" s="6">
        <v>0.5377150537634409</v>
      </c>
      <c r="L55" s="4">
        <v>0.8318805555555555</v>
      </c>
      <c r="M55" s="6">
        <v>0.6247876344086021</v>
      </c>
      <c r="N55" s="2">
        <v>0.3699940639269406</v>
      </c>
    </row>
    <row r="56" spans="1:14" ht="15">
      <c r="A56" s="17" t="s">
        <v>27</v>
      </c>
      <c r="B56" s="16">
        <f aca="true" t="shared" si="10" ref="B56:N56">B51/B35</f>
        <v>0.01363827521720841</v>
      </c>
      <c r="C56" s="16">
        <f t="shared" si="10"/>
        <v>0.0032911392405062458</v>
      </c>
      <c r="D56" s="16">
        <f t="shared" si="10"/>
        <v>0.036568926048858745</v>
      </c>
      <c r="E56" s="16">
        <f t="shared" si="10"/>
        <v>0.020629586223746155</v>
      </c>
      <c r="F56" s="16">
        <f t="shared" si="10"/>
        <v>0.04534703858141127</v>
      </c>
      <c r="G56" s="16">
        <f t="shared" si="10"/>
        <v>0.024477618605082244</v>
      </c>
      <c r="H56" s="16">
        <f t="shared" si="10"/>
        <v>-0.009119220352161062</v>
      </c>
      <c r="I56" s="16">
        <f t="shared" si="10"/>
        <v>0.0036218606738580247</v>
      </c>
      <c r="J56" s="16">
        <f t="shared" si="10"/>
        <v>-0.0022577931698466013</v>
      </c>
      <c r="K56" s="16">
        <f t="shared" si="10"/>
        <v>0.018514437461013104</v>
      </c>
      <c r="L56" s="16">
        <f t="shared" si="10"/>
        <v>0.018417181192387406</v>
      </c>
      <c r="M56" s="16">
        <f t="shared" si="10"/>
        <v>0.014173988014485606</v>
      </c>
      <c r="N56" s="16">
        <f t="shared" si="10"/>
        <v>0.015887618256538297</v>
      </c>
    </row>
  </sheetData>
  <sheetProtection/>
  <mergeCells count="5">
    <mergeCell ref="A34:N34"/>
    <mergeCell ref="A7:N7"/>
    <mergeCell ref="A6:N6"/>
    <mergeCell ref="A5:N5"/>
    <mergeCell ref="A11:N11"/>
  </mergeCells>
  <dataValidations count="1">
    <dataValidation type="decimal" allowBlank="1" showErrorMessage="1" errorTitle="Ошибка" error="Допускается ввод только действительных чисел!" sqref="H19:H23 H29:M32 H41:H46 H52:H55 I41:I44 L41:L46 L52:L55 I18:M23 B41:C43 C18:C20 C45:E46 D29:F32 D41:E44 D52:E55 D18:F23">
      <formula1>-999999999999999000000000</formula1>
      <formula2>9.99999999999999E+23</formula2>
    </dataValidation>
  </dataValidations>
  <printOptions/>
  <pageMargins left="0.3937007874015748" right="0.3937007874015748" top="0.5511811023622047" bottom="0.5511811023622047" header="0.31496062992125984" footer="0.31496062992125984"/>
  <pageSetup fitToHeight="1" fitToWidth="1" horizontalDpi="600" verticalDpi="600" orientation="landscape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7" sqref="K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2023-04-13T06:32:31Z</dcterms:modified>
  <cp:category/>
  <cp:version/>
  <cp:contentType/>
  <cp:contentStatus/>
</cp:coreProperties>
</file>