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18195" windowHeight="112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ub_6101" localSheetId="0">Лист1!$A$405</definedName>
    <definedName name="sub_62002" localSheetId="0">Лист1!$A$454</definedName>
    <definedName name="sub_62003" localSheetId="0">Лист1!$A$461</definedName>
    <definedName name="sub_62004" localSheetId="0">Лист1!$A$463</definedName>
    <definedName name="sub_62005" localSheetId="0">Лист1!$A$465</definedName>
    <definedName name="sub_62006" localSheetId="0">Лист1!$A$467</definedName>
    <definedName name="sub_62007" localSheetId="0">Лист1!$A$471</definedName>
    <definedName name="sub_6201" localSheetId="0">Лист1!$A$446</definedName>
    <definedName name="sub_6301" localSheetId="0">Лист1!$A$482</definedName>
    <definedName name="sub_6322" localSheetId="0">Лист1!$A$490</definedName>
    <definedName name="_xlnm.Print_Area" localSheetId="0">Лист1!$A$1:$L$570</definedName>
  </definedNames>
  <calcPr calcId="145621" refMode="R1C1"/>
</workbook>
</file>

<file path=xl/calcChain.xml><?xml version="1.0" encoding="utf-8"?>
<calcChain xmlns="http://schemas.openxmlformats.org/spreadsheetml/2006/main">
  <c r="G559" i="1" l="1"/>
  <c r="G558" i="1"/>
  <c r="G557" i="1"/>
  <c r="L305" i="1"/>
  <c r="L291" i="1"/>
  <c r="L124" i="1"/>
  <c r="A43" i="1" l="1"/>
  <c r="F357" i="1"/>
  <c r="J319" i="1" l="1"/>
  <c r="G321" i="1" s="1"/>
  <c r="L347" i="1" s="1"/>
  <c r="G40" i="1" l="1"/>
  <c r="L89" i="1" l="1"/>
  <c r="L83" i="1"/>
  <c r="L80" i="1" s="1"/>
  <c r="G39" i="1" l="1"/>
  <c r="G41" i="1" s="1"/>
  <c r="L346" i="1" s="1"/>
  <c r="K535" i="1" l="1"/>
  <c r="L504" i="1"/>
  <c r="L495" i="1"/>
  <c r="L508" i="1" s="1"/>
  <c r="L457" i="1"/>
  <c r="L454" i="1" s="1"/>
  <c r="L450" i="1"/>
  <c r="L430" i="1"/>
  <c r="L418" i="1"/>
  <c r="L411" i="1"/>
  <c r="L408" i="1" s="1"/>
  <c r="L436" i="1" l="1"/>
  <c r="L473" i="1"/>
  <c r="A48" i="1"/>
  <c r="A58" i="1"/>
  <c r="A105" i="1" s="1"/>
  <c r="A284" i="1"/>
  <c r="A299" i="1" s="1"/>
  <c r="A313" i="1" s="1"/>
  <c r="A343" i="1" s="1"/>
  <c r="A269" i="1"/>
  <c r="A324" i="1" s="1"/>
  <c r="A362" i="1" s="1"/>
  <c r="L180" i="1"/>
  <c r="L178" i="1"/>
  <c r="L174" i="1"/>
  <c r="L171" i="1" s="1"/>
  <c r="L163" i="1"/>
  <c r="L137" i="1"/>
  <c r="L133" i="1"/>
  <c r="L131" i="1"/>
  <c r="L127" i="1"/>
  <c r="L98" i="1"/>
  <c r="L96" i="1"/>
  <c r="A387" i="1" l="1"/>
  <c r="A565" i="1"/>
  <c r="A444" i="1"/>
  <c r="A480" i="1" s="1"/>
  <c r="D554" i="1"/>
  <c r="L102" i="1"/>
  <c r="L184" i="1"/>
  <c r="L139" i="1"/>
  <c r="G188" i="1" l="1"/>
  <c r="L348" i="1" s="1"/>
  <c r="K532" i="1"/>
  <c r="C54" i="1"/>
  <c r="C52" i="1"/>
  <c r="K540" i="1" l="1"/>
  <c r="N547" i="1" l="1"/>
  <c r="G18" i="3" l="1"/>
  <c r="F19" i="3"/>
  <c r="K7" i="1"/>
  <c r="K8" i="1"/>
  <c r="K9" i="1"/>
  <c r="K10" i="1"/>
  <c r="K6" i="1"/>
  <c r="A403" i="1"/>
  <c r="A378" i="1" s="1"/>
  <c r="A439" i="1" l="1"/>
  <c r="A476" i="1" s="1"/>
  <c r="A512" i="1" s="1"/>
  <c r="A142" i="1"/>
  <c r="A547" i="1" l="1"/>
</calcChain>
</file>

<file path=xl/sharedStrings.xml><?xml version="1.0" encoding="utf-8"?>
<sst xmlns="http://schemas.openxmlformats.org/spreadsheetml/2006/main" count="868" uniqueCount="254">
  <si>
    <t>Приложение N 1</t>
  </si>
  <si>
    <t>к методическим указаниям</t>
  </si>
  <si>
    <t>по расчету уровня надежности</t>
  </si>
  <si>
    <t>и качества поставляемых товаров</t>
  </si>
  <si>
    <t>и оказываемых услуг для</t>
  </si>
  <si>
    <t>организации по управлению</t>
  </si>
  <si>
    <t>единой национальной</t>
  </si>
  <si>
    <t>(общероссийской) электрической</t>
  </si>
  <si>
    <t>сетью и территориальных</t>
  </si>
  <si>
    <t>сетевых организаций</t>
  </si>
  <si>
    <t>Форма 1.1 - Журнал</t>
  </si>
  <si>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</si>
  <si>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</si>
  <si>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</si>
  <si>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</t>
  </si>
  <si>
    <t>Форма 1.2 - Расчет</t>
  </si>
  <si>
    <t>показателя средней продолжительности прекращений передачи электрической энергии</t>
  </si>
  <si>
    <t>Показатель</t>
  </si>
  <si>
    <t>Описание (обоснование)</t>
  </si>
  <si>
    <t>Значение показателя, годы:</t>
  </si>
  <si>
    <t>Исполнительный директор                                                              В.Н. Труфанов</t>
  </si>
  <si>
    <t>Показатель средней продолжительности прекращений передачи электрической энергии (     )</t>
  </si>
  <si>
    <t>Мероприятия, направленные на улучшение показателя**</t>
  </si>
  <si>
    <t>Приложение N 5</t>
  </si>
  <si>
    <t>Число, шт.</t>
  </si>
  <si>
    <t>Приложение N 6</t>
  </si>
  <si>
    <t>Форма 6.1 - Расчет</t>
  </si>
  <si>
    <t>значения индикатора информативности за период</t>
  </si>
  <si>
    <t>Параметр (критерий), характеризующий индикатор</t>
  </si>
  <si>
    <t>Значение</t>
  </si>
  <si>
    <t>фактическое (Ф)</t>
  </si>
  <si>
    <t>плановое (П)</t>
  </si>
  <si>
    <t>Зависимость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</si>
  <si>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</si>
  <si>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</si>
  <si>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</si>
  <si>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</si>
  <si>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</si>
  <si>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</si>
  <si>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</si>
  <si>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</si>
  <si>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</si>
  <si>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</si>
  <si>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</si>
  <si>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</si>
  <si>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</si>
  <si>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Ф/П х100, %</t>
  </si>
  <si>
    <t>2.1. Наличие единого телефонного номера для приема обращений потребителей услуг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</si>
  <si>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</si>
  <si>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</si>
  <si>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</si>
  <si>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</si>
  <si>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</si>
  <si>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</si>
  <si>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</si>
  <si>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</si>
  <si>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</si>
  <si>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</si>
  <si>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(наличие - 1, отсутствие - 0)</t>
  </si>
  <si>
    <t>Форма 6.2 - Расчет</t>
  </si>
  <si>
    <t>значения индикатора исполнительности (для долгосрочных периодов регулирования, начавшихся до 2014 года)</t>
  </si>
  <si>
    <t>Наименование параметра (показателя), характеризующего индикатор</t>
  </si>
  <si>
    <t>фактическое</t>
  </si>
  <si>
    <t>(Ф)</t>
  </si>
  <si>
    <t>плановое</t>
  </si>
  <si>
    <t>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</si>
  <si>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</si>
  <si>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</si>
  <si>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</si>
  <si>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</si>
  <si>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</si>
  <si>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</si>
  <si>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</si>
  <si>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</si>
  <si>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</si>
  <si>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</si>
  <si>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</si>
  <si>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</si>
  <si>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</si>
  <si>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</si>
  <si>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</si>
  <si>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</si>
  <si>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</si>
  <si>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</si>
  <si>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8. Итого по индикатору исполнительности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</si>
  <si>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</si>
  <si>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Форма 6.3 - Расчет</t>
  </si>
  <si>
    <t>значения индикатора результативности обратной связи (для долгосрочных периодов регулирования, начавшихся до 2014 года)</t>
  </si>
  <si>
    <t>Параметр (показатель), характеризующий индикатор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</si>
  <si>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</si>
  <si>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</si>
  <si>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</si>
  <si>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 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</si>
  <si>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</si>
  <si>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</si>
  <si>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</si>
  <si>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</si>
  <si>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</si>
  <si>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</si>
  <si>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</si>
  <si>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</si>
  <si>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 системы автоинформирования, шт. на 1000 потребителей услуг*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</si>
  <si>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</si>
  <si>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</si>
  <si>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</si>
  <si>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</si>
  <si>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</si>
  <si>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</si>
  <si>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Ф/П х 100, 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</si>
  <si>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</si>
  <si>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6.1.</t>
  </si>
  <si>
    <t>6.2.</t>
  </si>
  <si>
    <t>Приложение N 7</t>
  </si>
  <si>
    <t>Форма 7.1 - Показатели</t>
  </si>
  <si>
    <t>N формулы методических указаний</t>
  </si>
  <si>
    <t>Показатель уровня качества оказываемых услуг организации по управлению национальной (общероссийской) электрической сетью,</t>
  </si>
  <si>
    <t>Показатель уровня качества оказываемых услуг территориальной сетевой организации,</t>
  </si>
  <si>
    <t>4, 4.1</t>
  </si>
  <si>
    <t>Оценка достижения показателя уровня надежности оказываемых услуг,</t>
  </si>
  <si>
    <t>пп. 7.1</t>
  </si>
  <si>
    <t>методических указаний</t>
  </si>
  <si>
    <t>Плановое значение показателя          ,</t>
  </si>
  <si>
    <t>Плановое значение показателя             ,</t>
  </si>
  <si>
    <t>Плановое значение показателя           ,</t>
  </si>
  <si>
    <t>Оценка достижения показателя уровня качества оказываемых услуг, 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</si>
  <si>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 (для территориальной сетевой организации)</t>
  </si>
  <si>
    <t xml:space="preserve">Цель - достигнуть оперативности во взаимоотношениях с потребителями услуг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</si>
  <si>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</si>
  <si>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</si>
  <si>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</si>
  <si>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</si>
  <si>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</si>
  <si>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</si>
  <si>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</si>
  <si>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</si>
  <si>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</si>
  <si>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</si>
  <si>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</si>
  <si>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</si>
  <si>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 средней продолжительности прекращений передачи электрической энергии</t>
  </si>
  <si>
    <t xml:space="preserve">Суммарная продолжительность прекращений передачи электрической энергии, час. 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</si>
  <si>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</si>
  <si>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Приложение N 2</t>
  </si>
  <si>
    <t>Форма 2.1 - Расчет значения индикатора информативности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</si>
  <si>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</si>
  <si>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</si>
  <si>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</si>
  <si>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</si>
  <si>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</si>
  <si>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</si>
  <si>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</si>
  <si>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</si>
  <si>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</si>
  <si>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</si>
  <si>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</si>
  <si>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</si>
  <si>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</si>
  <si>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</si>
  <si>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</si>
  <si>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2.2 - Расчет значения индикатора исполнительности</t>
  </si>
  <si>
    <t>обратная,</t>
  </si>
  <si>
    <t>Форма 2.3 - Расчет значения индикатора результативности обратной связи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</si>
  <si>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</si>
  <si>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</si>
  <si>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в) системы автоинформирования, шт. на 1000 потребителей услуг &lt;1&gt;</t>
  </si>
  <si>
    <t xml:space="preserve">в) системы автоинформирования, шт. на 1000 потребителей услуг </t>
  </si>
  <si>
    <t>Форма 2.4 - Предложения территориальной сетевой организации по плаеновым значениям параметров (критериев), характеризующих индикаторы качетсва обслуживания потребителей, на каждый расчетный период регулирования в пределах долгосрочного регулирования</t>
  </si>
  <si>
    <t>Предлагаемые плановые значения параметров (критериев), характеризующих индикаторы качества</t>
  </si>
  <si>
    <t>1</t>
  </si>
  <si>
    <t>Приложение N 3</t>
  </si>
  <si>
    <t>и оказываемых услуг для организации</t>
  </si>
  <si>
    <t>по управлению единой национальной</t>
  </si>
  <si>
    <t xml:space="preserve">             Форма 3.1 - Отчетные данные для расчета значения</t>
  </si>
  <si>
    <t xml:space="preserve">        показателя качества рассмотрения заявок на технологическое</t>
  </si>
  <si>
    <t xml:space="preserve">                    присоединение к сети в период ____</t>
  </si>
  <si>
    <t>___________________________________________________________________________</t>
  </si>
  <si>
    <t xml:space="preserve">         показателя качества исполнения договоров об осуществлении</t>
  </si>
  <si>
    <t xml:space="preserve">             Форма 3.3 - Отчетные данные для расчета значения</t>
  </si>
  <si>
    <t xml:space="preserve">          показателя соблюдения антимонопольного законодательства</t>
  </si>
  <si>
    <t xml:space="preserve">               при технологическом присоединении заявителей</t>
  </si>
  <si>
    <t xml:space="preserve">                к электрическим сетям сетевой организации,</t>
  </si>
  <si>
    <t xml:space="preserve">                               в период ____</t>
  </si>
  <si>
    <t>Приложение N 4</t>
  </si>
  <si>
    <t>Форма 4.1 - Показатели уровня надежности и уровня качества</t>
  </si>
  <si>
    <t>оказываемых услуг электросетевой организации</t>
  </si>
  <si>
    <t>Показатель уровня качества осуществляемого технологического присоединения, </t>
  </si>
  <si>
    <t>Показатель уровня качества обслуживания потребителей услуг территориальными сетевыми организациями, </t>
  </si>
  <si>
    <t>Оценка достижения показателя уровня надежности оказываемых услуг, </t>
  </si>
  <si>
    <t>пп. 5.1 методических указаний</t>
  </si>
  <si>
    <t>Форма 3.2 - Отчетные данные для расчета значения</t>
  </si>
  <si>
    <t>технологического присоединения заявителей</t>
  </si>
  <si>
    <t>Плановое значение показателя        ,</t>
  </si>
  <si>
    <t>Плановое значение показателя                           ,</t>
  </si>
  <si>
    <t>Плановое значение показателя                      ,</t>
  </si>
  <si>
    <t>Оценка достижения показателя уровня качества оказываемых услуг,           (для территориальной сетевой организации)</t>
  </si>
  <si>
    <t>2.1.</t>
  </si>
  <si>
    <t>3.2.</t>
  </si>
  <si>
    <t>уровня надежности и уровня качества оказываемых услуг электросетевой организации                                                                                                                 (для случаев установления плановые значения до 2013 года)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</si>
  <si>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</si>
  <si>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</si>
  <si>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Показатель качества рассмотрения заявок на технологическое присоединение к сети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</si>
  <si>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</si>
  <si>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</si>
  <si>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</si>
  <si>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</si>
  <si>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</si>
  <si>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</t>
  </si>
  <si>
    <t xml:space="preserve">Показатель средней продолжительности прекращений передачи электрической энергии </t>
  </si>
  <si>
    <t xml:space="preserve"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</t>
  </si>
  <si>
    <t xml:space="preserve"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</t>
  </si>
  <si>
    <t xml:space="preserve">Число проектов договоров на осуществление технологического присоединения по указанным заявкам, направленных с нарушением установленных сроков, шт. </t>
  </si>
  <si>
    <t xml:space="preserve">Показатель уровня качества оказываемых услуг территориальных сетевых организаций   </t>
  </si>
  <si>
    <t xml:space="preserve">Показатель качества предоставления возможности технологического присоединения </t>
  </si>
  <si>
    <t>Показатель средней продолжительности прекращений передачи электрической энергии                                                                                .</t>
  </si>
  <si>
    <r>
      <t>П</t>
    </r>
    <r>
      <rPr>
        <sz val="8"/>
        <color theme="1"/>
        <rFont val="Times New Roman"/>
        <family val="1"/>
        <charset val="204"/>
      </rPr>
      <t>тпр</t>
    </r>
  </si>
  <si>
    <t>=</t>
  </si>
  <si>
    <r>
      <t>П</t>
    </r>
    <r>
      <rPr>
        <sz val="8"/>
        <color theme="1"/>
        <rFont val="Times New Roman"/>
        <family val="1"/>
        <charset val="204"/>
      </rPr>
      <t>тсо</t>
    </r>
  </si>
  <si>
    <t>0,4*0+0,4*0+0,2*0</t>
  </si>
  <si>
    <t>0,1*1,89+0,7*0,419+0,2*1,7</t>
  </si>
  <si>
    <t>за 2015 г.</t>
  </si>
  <si>
    <t xml:space="preserve"> к сети, в 2015 г.</t>
  </si>
  <si>
    <t>* - показатель достигнут с улучшением. Расчет представлен в таблице приложение к форме 4.1.</t>
  </si>
  <si>
    <t>0</t>
  </si>
  <si>
    <t>** - показатель не достигнут, т.к. в прогнозных значениях показателя не были учтены заявки на тех присоединение, а по факту они были поданы заявителем .</t>
  </si>
  <si>
    <t>Форма 5.1 - Отчетные данные по выполнению заявок на технологическое присоединение к сети, в период 2015 г.</t>
  </si>
  <si>
    <t xml:space="preserve"> Приложение к форме 4.1.</t>
  </si>
  <si>
    <t>Расчет достижения показателей</t>
  </si>
  <si>
    <t xml:space="preserve">нижний предел </t>
  </si>
  <si>
    <t>верхний предел</t>
  </si>
  <si>
    <t>фактический показатель</t>
  </si>
  <si>
    <t>приложение</t>
  </si>
  <si>
    <t>0*(1-34%) = 0</t>
  </si>
  <si>
    <t>0,8975*(1-34%) = 0,59235</t>
  </si>
  <si>
    <t>0*(1+34%) = 0</t>
  </si>
  <si>
    <t>0,8975*(1+34%) = 1,20265</t>
  </si>
  <si>
    <t>фактический показатель не превышает плановый с коэффициентом 1-К</t>
  </si>
  <si>
    <t xml:space="preserve">результат </t>
  </si>
  <si>
    <t>показатель достигнут с улучшением</t>
  </si>
  <si>
    <t>фактический показатель превышает плановый с коэффициентом 1+К</t>
  </si>
  <si>
    <t>показатель не достигнут</t>
  </si>
  <si>
    <t>фактический показатель  находитчся в пределах</t>
  </si>
  <si>
    <t xml:space="preserve">показатель достигнут </t>
  </si>
  <si>
    <t xml:space="preserve">0,65*1+0,25*(-1) + 0,1*0 = </t>
  </si>
  <si>
    <t>-1</t>
  </si>
  <si>
    <t>*Оценка достижения показателя уровня качества оказываемых услуг, (для организация по управлению единой национальной (общероссийской) электрической сетью)</t>
  </si>
  <si>
    <t>**Оценка достижения показателя уровня качества оказываемых услуг,             (для территориальной сетевой организации)</t>
  </si>
  <si>
    <t>Максимальное за расчетный период 2015 г. число точек присоединения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</si>
  <si>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</t>
  </si>
  <si>
    <t>учета текущей информации о прекращении передачи электрической энергии для потребителей услуг электросетевой организации                                                            за 2015  год</t>
  </si>
  <si>
    <t>0,1*2+0,7*0,61+0,2*1,97</t>
  </si>
  <si>
    <t>0,4*1,285714286+0,4*1+0,2*0,7</t>
  </si>
  <si>
    <t>0,7777*(1-34%) = 0,513282</t>
  </si>
  <si>
    <t>0,7777*(1+34%) = 1,042118</t>
  </si>
  <si>
    <t>ООО Энергетическая компания "Радиан"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</si>
</sst>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2" fillId="2" borderId="0" xfId="0" applyNumberFormat="1" applyFont="1" applyFill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9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16" fontId="1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1" applyFont="1" applyAlignment="1">
      <alignment horizontal="right" wrapText="1"/>
    </xf>
    <xf numFmtId="0" fontId="1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2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5" fillId="0" borderId="2" xfId="1" applyNumberFormat="1" applyFont="1" applyBorder="1" applyAlignment="1">
      <alignment horizontal="center" wrapText="1"/>
    </xf>
    <xf numFmtId="0" fontId="5" fillId="0" borderId="4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4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 horizontal="right" wrapText="1"/>
    </xf>
    <xf numFmtId="0" fontId="2" fillId="0" borderId="1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wmf"/><Relationship Id="rId39" Type="http://schemas.openxmlformats.org/officeDocument/2006/relationships/image" Target="../media/image39.wmf"/><Relationship Id="rId21" Type="http://schemas.openxmlformats.org/officeDocument/2006/relationships/image" Target="../media/image21.wmf"/><Relationship Id="rId34" Type="http://schemas.openxmlformats.org/officeDocument/2006/relationships/image" Target="../media/image34.w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wmf"/><Relationship Id="rId41" Type="http://schemas.openxmlformats.org/officeDocument/2006/relationships/image" Target="../media/image41.w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w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39</xdr:row>
      <xdr:rowOff>266700</xdr:rowOff>
    </xdr:from>
    <xdr:to>
      <xdr:col>1</xdr:col>
      <xdr:colOff>409575</xdr:colOff>
      <xdr:row>40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793432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40</xdr:row>
      <xdr:rowOff>190500</xdr:rowOff>
    </xdr:from>
    <xdr:to>
      <xdr:col>2</xdr:col>
      <xdr:colOff>319659</xdr:colOff>
      <xdr:row>41</xdr:row>
      <xdr:rowOff>9525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9277350"/>
          <a:ext cx="272034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455083</xdr:colOff>
      <xdr:row>51</xdr:row>
      <xdr:rowOff>868362</xdr:rowOff>
    </xdr:from>
    <xdr:to>
      <xdr:col>1</xdr:col>
      <xdr:colOff>702733</xdr:colOff>
      <xdr:row>52</xdr:row>
      <xdr:rowOff>33072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802" y="14536737"/>
          <a:ext cx="247650" cy="343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527050</xdr:colOff>
      <xdr:row>52</xdr:row>
      <xdr:rowOff>1020763</xdr:rowOff>
    </xdr:from>
    <xdr:to>
      <xdr:col>1</xdr:col>
      <xdr:colOff>261937</xdr:colOff>
      <xdr:row>52</xdr:row>
      <xdr:rowOff>1345406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5867857"/>
          <a:ext cx="532606" cy="3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724694</xdr:colOff>
      <xdr:row>53</xdr:row>
      <xdr:rowOff>1032669</xdr:rowOff>
    </xdr:from>
    <xdr:to>
      <xdr:col>1</xdr:col>
      <xdr:colOff>345281</xdr:colOff>
      <xdr:row>53</xdr:row>
      <xdr:rowOff>1397794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94" y="16915607"/>
          <a:ext cx="418306" cy="36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673100</xdr:colOff>
      <xdr:row>381</xdr:row>
      <xdr:rowOff>492125</xdr:rowOff>
    </xdr:from>
    <xdr:to>
      <xdr:col>6</xdr:col>
      <xdr:colOff>936625</xdr:colOff>
      <xdr:row>382</xdr:row>
      <xdr:rowOff>25400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19157750"/>
          <a:ext cx="263525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493184</xdr:colOff>
      <xdr:row>382</xdr:row>
      <xdr:rowOff>546100</xdr:rowOff>
    </xdr:from>
    <xdr:to>
      <xdr:col>5</xdr:col>
      <xdr:colOff>192617</xdr:colOff>
      <xdr:row>383</xdr:row>
      <xdr:rowOff>16933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767" y="12306935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738716</xdr:colOff>
      <xdr:row>383</xdr:row>
      <xdr:rowOff>337609</xdr:rowOff>
    </xdr:from>
    <xdr:to>
      <xdr:col>5</xdr:col>
      <xdr:colOff>1020233</xdr:colOff>
      <xdr:row>383</xdr:row>
      <xdr:rowOff>528109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466" y="123580526"/>
          <a:ext cx="2815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139701</xdr:colOff>
      <xdr:row>530</xdr:row>
      <xdr:rowOff>146050</xdr:rowOff>
    </xdr:from>
    <xdr:to>
      <xdr:col>6</xdr:col>
      <xdr:colOff>349251</xdr:colOff>
      <xdr:row>531</xdr:row>
      <xdr:rowOff>271286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209870675"/>
          <a:ext cx="209550" cy="283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161925</xdr:colOff>
      <xdr:row>533</xdr:row>
      <xdr:rowOff>95250</xdr:rowOff>
    </xdr:from>
    <xdr:to>
      <xdr:col>3</xdr:col>
      <xdr:colOff>371475</xdr:colOff>
      <xdr:row>533</xdr:row>
      <xdr:rowOff>361950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190357125"/>
          <a:ext cx="2095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542925</xdr:colOff>
      <xdr:row>534</xdr:row>
      <xdr:rowOff>257175</xdr:rowOff>
    </xdr:from>
    <xdr:to>
      <xdr:col>6</xdr:col>
      <xdr:colOff>909638</xdr:colOff>
      <xdr:row>535</xdr:row>
      <xdr:rowOff>66675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86664400"/>
          <a:ext cx="366713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400049</xdr:colOff>
      <xdr:row>536</xdr:row>
      <xdr:rowOff>28575</xdr:rowOff>
    </xdr:from>
    <xdr:to>
      <xdr:col>2</xdr:col>
      <xdr:colOff>609600</xdr:colOff>
      <xdr:row>536</xdr:row>
      <xdr:rowOff>285750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9" y="287093025"/>
          <a:ext cx="209551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771525</xdr:colOff>
      <xdr:row>536</xdr:row>
      <xdr:rowOff>76200</xdr:rowOff>
    </xdr:from>
    <xdr:to>
      <xdr:col>3</xdr:col>
      <xdr:colOff>219075</xdr:colOff>
      <xdr:row>536</xdr:row>
      <xdr:rowOff>285750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871406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657225</xdr:colOff>
      <xdr:row>537</xdr:row>
      <xdr:rowOff>76200</xdr:rowOff>
    </xdr:from>
    <xdr:to>
      <xdr:col>3</xdr:col>
      <xdr:colOff>276225</xdr:colOff>
      <xdr:row>537</xdr:row>
      <xdr:rowOff>266700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08346875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514350</xdr:colOff>
      <xdr:row>537</xdr:row>
      <xdr:rowOff>57150</xdr:rowOff>
    </xdr:from>
    <xdr:to>
      <xdr:col>3</xdr:col>
      <xdr:colOff>752475</xdr:colOff>
      <xdr:row>537</xdr:row>
      <xdr:rowOff>266700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083278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676275</xdr:colOff>
      <xdr:row>538</xdr:row>
      <xdr:rowOff>66675</xdr:rowOff>
    </xdr:from>
    <xdr:to>
      <xdr:col>3</xdr:col>
      <xdr:colOff>276225</xdr:colOff>
      <xdr:row>538</xdr:row>
      <xdr:rowOff>257175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08661200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538</xdr:row>
      <xdr:rowOff>28575</xdr:rowOff>
    </xdr:from>
    <xdr:to>
      <xdr:col>3</xdr:col>
      <xdr:colOff>657225</xdr:colOff>
      <xdr:row>538</xdr:row>
      <xdr:rowOff>238125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1086231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666750</xdr:colOff>
      <xdr:row>539</xdr:row>
      <xdr:rowOff>85725</xdr:rowOff>
    </xdr:from>
    <xdr:to>
      <xdr:col>5</xdr:col>
      <xdr:colOff>933450</xdr:colOff>
      <xdr:row>540</xdr:row>
      <xdr:rowOff>85725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1146452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387350</xdr:colOff>
      <xdr:row>542</xdr:row>
      <xdr:rowOff>9525</xdr:rowOff>
    </xdr:from>
    <xdr:to>
      <xdr:col>5</xdr:col>
      <xdr:colOff>644525</xdr:colOff>
      <xdr:row>542</xdr:row>
      <xdr:rowOff>215900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0350" y="213036150"/>
          <a:ext cx="257175" cy="20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434975</xdr:colOff>
      <xdr:row>544</xdr:row>
      <xdr:rowOff>146050</xdr:rowOff>
    </xdr:from>
    <xdr:to>
      <xdr:col>5</xdr:col>
      <xdr:colOff>168275</xdr:colOff>
      <xdr:row>545</xdr:row>
      <xdr:rowOff>28575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100" y="213744175"/>
          <a:ext cx="257175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159280</xdr:colOff>
      <xdr:row>288</xdr:row>
      <xdr:rowOff>466196</xdr:rowOff>
    </xdr:from>
    <xdr:to>
      <xdr:col>3</xdr:col>
      <xdr:colOff>448757</xdr:colOff>
      <xdr:row>288</xdr:row>
      <xdr:rowOff>704321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624" y="101812196"/>
          <a:ext cx="289477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831850</xdr:colOff>
      <xdr:row>289</xdr:row>
      <xdr:rowOff>393700</xdr:rowOff>
    </xdr:from>
    <xdr:to>
      <xdr:col>7</xdr:col>
      <xdr:colOff>460375</xdr:colOff>
      <xdr:row>289</xdr:row>
      <xdr:rowOff>650875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0075" y="102120700"/>
          <a:ext cx="5810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838200</xdr:colOff>
      <xdr:row>289</xdr:row>
      <xdr:rowOff>650875</xdr:rowOff>
    </xdr:from>
    <xdr:to>
      <xdr:col>7</xdr:col>
      <xdr:colOff>371475</xdr:colOff>
      <xdr:row>290</xdr:row>
      <xdr:rowOff>219075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02377875"/>
          <a:ext cx="485775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257175</xdr:colOff>
      <xdr:row>302</xdr:row>
      <xdr:rowOff>266700</xdr:rowOff>
    </xdr:from>
    <xdr:to>
      <xdr:col>9</xdr:col>
      <xdr:colOff>647700</xdr:colOff>
      <xdr:row>302</xdr:row>
      <xdr:rowOff>504825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02438200"/>
          <a:ext cx="3905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762000</xdr:colOff>
      <xdr:row>303</xdr:row>
      <xdr:rowOff>438150</xdr:rowOff>
    </xdr:from>
    <xdr:to>
      <xdr:col>7</xdr:col>
      <xdr:colOff>314325</xdr:colOff>
      <xdr:row>303</xdr:row>
      <xdr:rowOff>695325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875" y="103117650"/>
          <a:ext cx="5048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581025</xdr:colOff>
      <xdr:row>304</xdr:row>
      <xdr:rowOff>104775</xdr:rowOff>
    </xdr:from>
    <xdr:to>
      <xdr:col>10</xdr:col>
      <xdr:colOff>247650</xdr:colOff>
      <xdr:row>304</xdr:row>
      <xdr:rowOff>342900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3498650"/>
          <a:ext cx="396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552450</xdr:colOff>
      <xdr:row>316</xdr:row>
      <xdr:rowOff>409575</xdr:rowOff>
    </xdr:from>
    <xdr:to>
      <xdr:col>6</xdr:col>
      <xdr:colOff>923925</xdr:colOff>
      <xdr:row>316</xdr:row>
      <xdr:rowOff>647700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5" y="105962450"/>
          <a:ext cx="371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438150</xdr:colOff>
      <xdr:row>317</xdr:row>
      <xdr:rowOff>228600</xdr:rowOff>
    </xdr:from>
    <xdr:to>
      <xdr:col>3</xdr:col>
      <xdr:colOff>85725</xdr:colOff>
      <xdr:row>317</xdr:row>
      <xdr:rowOff>466725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06464100"/>
          <a:ext cx="4413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</xdr:colOff>
      <xdr:row>318</xdr:row>
      <xdr:rowOff>190500</xdr:rowOff>
    </xdr:from>
    <xdr:to>
      <xdr:col>3</xdr:col>
      <xdr:colOff>781050</xdr:colOff>
      <xdr:row>319</xdr:row>
      <xdr:rowOff>0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225" y="106918125"/>
          <a:ext cx="45720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504825</xdr:colOff>
      <xdr:row>344</xdr:row>
      <xdr:rowOff>133350</xdr:rowOff>
    </xdr:from>
    <xdr:to>
      <xdr:col>7</xdr:col>
      <xdr:colOff>71437</xdr:colOff>
      <xdr:row>346</xdr:row>
      <xdr:rowOff>0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669" y="115159631"/>
          <a:ext cx="519112" cy="37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152399</xdr:colOff>
      <xdr:row>345</xdr:row>
      <xdr:rowOff>345281</xdr:rowOff>
    </xdr:from>
    <xdr:to>
      <xdr:col>6</xdr:col>
      <xdr:colOff>726280</xdr:colOff>
      <xdr:row>347</xdr:row>
      <xdr:rowOff>45244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243" y="115526344"/>
          <a:ext cx="573881" cy="414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23814</xdr:colOff>
      <xdr:row>347</xdr:row>
      <xdr:rowOff>35718</xdr:rowOff>
    </xdr:from>
    <xdr:to>
      <xdr:col>9</xdr:col>
      <xdr:colOff>476252</xdr:colOff>
      <xdr:row>347</xdr:row>
      <xdr:rowOff>375047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6595" y="115931156"/>
          <a:ext cx="452438" cy="339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611982</xdr:colOff>
      <xdr:row>347</xdr:row>
      <xdr:rowOff>323850</xdr:rowOff>
    </xdr:from>
    <xdr:to>
      <xdr:col>3</xdr:col>
      <xdr:colOff>333375</xdr:colOff>
      <xdr:row>348</xdr:row>
      <xdr:rowOff>339648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16219288"/>
          <a:ext cx="507206" cy="420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490537</xdr:colOff>
      <xdr:row>348</xdr:row>
      <xdr:rowOff>357187</xdr:rowOff>
    </xdr:from>
    <xdr:to>
      <xdr:col>4</xdr:col>
      <xdr:colOff>35718</xdr:colOff>
      <xdr:row>349</xdr:row>
      <xdr:rowOff>400050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068" y="116657437"/>
          <a:ext cx="1128713" cy="44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428624</xdr:colOff>
      <xdr:row>349</xdr:row>
      <xdr:rowOff>404811</xdr:rowOff>
    </xdr:from>
    <xdr:to>
      <xdr:col>3</xdr:col>
      <xdr:colOff>547686</xdr:colOff>
      <xdr:row>351</xdr:row>
      <xdr:rowOff>38099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155" y="117109874"/>
          <a:ext cx="904875" cy="442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731042</xdr:colOff>
      <xdr:row>349</xdr:row>
      <xdr:rowOff>333374</xdr:rowOff>
    </xdr:from>
    <xdr:to>
      <xdr:col>5</xdr:col>
      <xdr:colOff>11905</xdr:colOff>
      <xdr:row>350</xdr:row>
      <xdr:rowOff>357188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0386" y="117038437"/>
          <a:ext cx="602457" cy="42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871537</xdr:colOff>
      <xdr:row>351</xdr:row>
      <xdr:rowOff>16669</xdr:rowOff>
    </xdr:from>
    <xdr:to>
      <xdr:col>6</xdr:col>
      <xdr:colOff>178593</xdr:colOff>
      <xdr:row>351</xdr:row>
      <xdr:rowOff>363141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17531357"/>
          <a:ext cx="461962" cy="346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421481</xdr:colOff>
      <xdr:row>352</xdr:row>
      <xdr:rowOff>242888</xdr:rowOff>
    </xdr:from>
    <xdr:to>
      <xdr:col>4</xdr:col>
      <xdr:colOff>226218</xdr:colOff>
      <xdr:row>353</xdr:row>
      <xdr:rowOff>33338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18162388"/>
          <a:ext cx="602456" cy="481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394495</xdr:colOff>
      <xdr:row>353</xdr:row>
      <xdr:rowOff>191294</xdr:rowOff>
    </xdr:from>
    <xdr:to>
      <xdr:col>4</xdr:col>
      <xdr:colOff>152268</xdr:colOff>
      <xdr:row>353</xdr:row>
      <xdr:rowOff>583406</xdr:rowOff>
    </xdr:to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839" y="118801357"/>
          <a:ext cx="555492" cy="39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615421</xdr:colOff>
      <xdr:row>354</xdr:row>
      <xdr:rowOff>202405</xdr:rowOff>
    </xdr:from>
    <xdr:to>
      <xdr:col>4</xdr:col>
      <xdr:colOff>428625</xdr:colOff>
      <xdr:row>354</xdr:row>
      <xdr:rowOff>624454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65" y="119526843"/>
          <a:ext cx="610923" cy="42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392905</xdr:colOff>
      <xdr:row>556</xdr:row>
      <xdr:rowOff>59530</xdr:rowOff>
    </xdr:from>
    <xdr:to>
      <xdr:col>1</xdr:col>
      <xdr:colOff>202405</xdr:colOff>
      <xdr:row>556</xdr:row>
      <xdr:rowOff>511279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5" y="120729374"/>
          <a:ext cx="607219" cy="451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416718</xdr:colOff>
      <xdr:row>557</xdr:row>
      <xdr:rowOff>130969</xdr:rowOff>
    </xdr:from>
    <xdr:to>
      <xdr:col>1</xdr:col>
      <xdr:colOff>195840</xdr:colOff>
      <xdr:row>557</xdr:row>
      <xdr:rowOff>559593</xdr:rowOff>
    </xdr:to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" y="121419938"/>
          <a:ext cx="576841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357188</xdr:colOff>
      <xdr:row>558</xdr:row>
      <xdr:rowOff>130969</xdr:rowOff>
    </xdr:from>
    <xdr:to>
      <xdr:col>1</xdr:col>
      <xdr:colOff>154781</xdr:colOff>
      <xdr:row>558</xdr:row>
      <xdr:rowOff>577453</xdr:rowOff>
    </xdr:to>
    <xdr:pic>
      <xdr:nvPicPr>
        <xdr:cNvPr id="58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122110500"/>
          <a:ext cx="595312" cy="446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355</xdr:row>
      <xdr:rowOff>154780</xdr:rowOff>
    </xdr:from>
    <xdr:to>
      <xdr:col>0</xdr:col>
      <xdr:colOff>619123</xdr:colOff>
      <xdr:row>356</xdr:row>
      <xdr:rowOff>345280</xdr:rowOff>
    </xdr:to>
    <xdr:pic>
      <xdr:nvPicPr>
        <xdr:cNvPr id="60" name="Рисунок 59" descr="base_1_171337_241"/>
        <xdr:cNvPicPr preferRelativeResize="0">
          <a:picLocks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118348124"/>
          <a:ext cx="452436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5;&#1077;&#1088;&#1075;&#1077;&#1090;&#1080;&#1095;&#1077;&#1089;&#1082;&#1072;&#1103;%20&#1082;&#1086;&#1084;&#1087;&#1072;&#1085;&#1080;&#1103;/&#1048;&#1088;&#1073;&#1077;&#1083;&#1090;&#1093;&#1072;&#1077;&#1074;&#1072;%20&#1070;&#1083;&#1080;&#1103;%20&#1044;&#1084;&#1080;&#1090;&#1088;&#1080;&#1077;&#1074;&#1085;&#1072;/0-&#1083;&#1080;&#1095;&#1085;&#1099;&#1077;/&#1056;&#1072;&#1073;&#1086;&#1095;&#1080;&#1077;%20&#1076;&#1086;&#1082;&#1091;&#1084;&#1077;&#1085;&#1090;&#1099;%20&#1056;&#1072;&#1076;/&#1086;&#1090;&#1095;&#1077;&#1090;&#1085;&#1086;&#1089;&#1090;&#1100;%20&#1069;&#1050;%20&#1056;&#1072;&#1076;&#1080;&#1072;&#1085;/&#1069;&#1050;%20&#1090;&#1072;&#1088;&#1080;&#1092;%202012%20&#1075;/&#1085;&#1072;&#1076;&#1105;&#1078;&#1085;&#1086;&#1089;&#1090;&#1100;%20&#1069;&#1050;%202012/&#1055;&#1088;&#1080;&#1083;&#1086;&#1078;&#1077;&#1085;&#1080;&#1103;%20&#1087;&#1086;%20&#1087;&#1086;&#1082;&#1072;&#1079;&#1072;&#1090;&#1077;&#1083;&#1103;&#1084;%20&#1085;&#1072;&#1076;&#1077;&#1078;&#1085;&#1086;&#1089;&#1090;&#1080;%20&#1080;%20&#1082;&#1072;&#1095;&#1077;&#1089;&#1090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1.3"/>
      <sheetName val="ф 2.1"/>
      <sheetName val="ф 2.2"/>
      <sheetName val="ф 2.3"/>
      <sheetName val="ф 2.4"/>
    </sheetNames>
    <sheetDataSet>
      <sheetData sheetId="0">
        <row r="7">
          <cell r="B7" t="str">
            <v>Мероприятия по повышению надежности, связанные с ремонтом, заменой оборудования</v>
          </cell>
        </row>
        <row r="9">
          <cell r="B9" t="str">
            <v>Мероприятия по повышению качества оказываемых услуг по передаче электрической энергии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300000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"/>
  <sheetViews>
    <sheetView tabSelected="1" view="pageBreakPreview" topLeftCell="A344" zoomScale="80" zoomScaleNormal="100" zoomScaleSheetLayoutView="80" workbookViewId="0">
      <selection activeCell="L352" sqref="L352:L355"/>
    </sheetView>
  </sheetViews>
  <sheetFormatPr defaultRowHeight="15" x14ac:dyDescent="0.25"/>
  <cols>
    <col min="1" max="1" width="12" style="1" customWidth="1"/>
    <col min="2" max="2" width="11.7109375" style="1" customWidth="1"/>
    <col min="3" max="3" width="11.85546875" style="1" customWidth="1"/>
    <col min="4" max="4" width="12" style="1" customWidth="1"/>
    <col min="5" max="5" width="7.85546875" style="1" customWidth="1"/>
    <col min="6" max="6" width="17.28515625" style="1" customWidth="1"/>
    <col min="7" max="7" width="14.28515625" style="1" customWidth="1"/>
    <col min="8" max="9" width="9.140625" style="1"/>
    <col min="10" max="10" width="10.85546875" style="1" customWidth="1"/>
    <col min="11" max="11" width="10.7109375" style="1" bestFit="1" customWidth="1"/>
    <col min="12" max="12" width="13.85546875" style="1" customWidth="1"/>
    <col min="13" max="13" width="9.140625" style="1" customWidth="1"/>
    <col min="14" max="16384" width="9.140625" style="1"/>
  </cols>
  <sheetData>
    <row r="1" spans="1:12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86" t="s">
        <v>0</v>
      </c>
      <c r="K1" s="86"/>
      <c r="L1" s="86"/>
    </row>
    <row r="2" spans="1:12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171" t="s">
        <v>1</v>
      </c>
      <c r="K2" s="171"/>
      <c r="L2" s="171"/>
    </row>
    <row r="3" spans="1:12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86" t="s">
        <v>2</v>
      </c>
      <c r="K3" s="86"/>
      <c r="L3" s="86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86" t="s">
        <v>3</v>
      </c>
      <c r="K4" s="86"/>
      <c r="L4" s="86"/>
    </row>
    <row r="5" spans="1:12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86" t="s">
        <v>4</v>
      </c>
      <c r="K5" s="86"/>
      <c r="L5" s="86"/>
    </row>
    <row r="6" spans="1:12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16"/>
      <c r="K6" s="86" t="str">
        <f>J370</f>
        <v>организации по управлению</v>
      </c>
      <c r="L6" s="86"/>
    </row>
    <row r="7" spans="1:12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16"/>
      <c r="K7" s="86" t="str">
        <f>J371</f>
        <v>единой национальной</v>
      </c>
      <c r="L7" s="86"/>
    </row>
    <row r="8" spans="1:12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16"/>
      <c r="K8" s="86" t="str">
        <f>J372</f>
        <v>(общероссийской) электрической</v>
      </c>
      <c r="L8" s="86"/>
    </row>
    <row r="9" spans="1:12" ht="12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5"/>
      <c r="K9" s="86" t="str">
        <f>J373</f>
        <v>сетью и территориальных</v>
      </c>
      <c r="L9" s="86"/>
    </row>
    <row r="10" spans="1:12" ht="12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86" t="str">
        <f>J374</f>
        <v>сетевых организаций</v>
      </c>
      <c r="L10" s="86"/>
    </row>
    <row r="11" spans="1:12" ht="15" customHeight="1" x14ac:dyDescent="0.25">
      <c r="A11" s="87" t="s">
        <v>10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33" customHeight="1" x14ac:dyDescent="0.25">
      <c r="A12" s="87" t="s">
        <v>248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36.7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36.75" customHeight="1" x14ac:dyDescent="0.25">
      <c r="A14" s="87" t="s">
        <v>253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2.5" customHeight="1" x14ac:dyDescent="0.25">
      <c r="A16" s="92" t="s">
        <v>11</v>
      </c>
      <c r="B16" s="92"/>
      <c r="C16" s="92"/>
      <c r="D16" s="92" t="s">
        <v>12</v>
      </c>
      <c r="E16" s="92"/>
      <c r="F16" s="92"/>
      <c r="G16" s="92"/>
      <c r="H16" s="92"/>
      <c r="I16" s="92" t="s">
        <v>13</v>
      </c>
      <c r="J16" s="92"/>
      <c r="K16" s="92"/>
      <c r="L16" s="92"/>
    </row>
    <row r="17" spans="1:12" ht="15.75" x14ac:dyDescent="0.25">
      <c r="A17" s="92" t="s">
        <v>127</v>
      </c>
      <c r="B17" s="92"/>
      <c r="C17" s="92"/>
      <c r="D17" s="92">
        <v>4.68</v>
      </c>
      <c r="E17" s="92"/>
      <c r="F17" s="92"/>
      <c r="G17" s="92"/>
      <c r="H17" s="92"/>
      <c r="I17" s="92">
        <v>40</v>
      </c>
      <c r="J17" s="92"/>
      <c r="K17" s="92"/>
      <c r="L17" s="92"/>
    </row>
    <row r="18" spans="1:12" ht="15.75" x14ac:dyDescent="0.25">
      <c r="A18" s="92" t="s">
        <v>128</v>
      </c>
      <c r="B18" s="92"/>
      <c r="C18" s="92"/>
      <c r="D18" s="92">
        <v>0</v>
      </c>
      <c r="E18" s="92"/>
      <c r="F18" s="92"/>
      <c r="G18" s="92"/>
      <c r="H18" s="92"/>
      <c r="I18" s="92">
        <v>40</v>
      </c>
      <c r="J18" s="92"/>
      <c r="K18" s="92"/>
      <c r="L18" s="92"/>
    </row>
    <row r="19" spans="1:12" ht="15.75" x14ac:dyDescent="0.25">
      <c r="A19" s="92" t="s">
        <v>129</v>
      </c>
      <c r="B19" s="92"/>
      <c r="C19" s="92"/>
      <c r="D19" s="92">
        <v>0</v>
      </c>
      <c r="E19" s="92"/>
      <c r="F19" s="92"/>
      <c r="G19" s="92"/>
      <c r="H19" s="92"/>
      <c r="I19" s="92">
        <v>40</v>
      </c>
      <c r="J19" s="92"/>
      <c r="K19" s="92"/>
      <c r="L19" s="92"/>
    </row>
    <row r="20" spans="1:12" ht="15.75" x14ac:dyDescent="0.25">
      <c r="A20" s="92" t="s">
        <v>130</v>
      </c>
      <c r="B20" s="92"/>
      <c r="C20" s="92"/>
      <c r="D20" s="92">
        <v>0</v>
      </c>
      <c r="E20" s="92"/>
      <c r="F20" s="92"/>
      <c r="G20" s="92"/>
      <c r="H20" s="92"/>
      <c r="I20" s="92">
        <v>40</v>
      </c>
      <c r="J20" s="92"/>
      <c r="K20" s="92"/>
      <c r="L20" s="92"/>
    </row>
    <row r="21" spans="1:12" ht="15.75" x14ac:dyDescent="0.25">
      <c r="A21" s="92" t="s">
        <v>131</v>
      </c>
      <c r="B21" s="92"/>
      <c r="C21" s="92"/>
      <c r="D21" s="92">
        <v>0</v>
      </c>
      <c r="E21" s="92"/>
      <c r="F21" s="92"/>
      <c r="G21" s="92"/>
      <c r="H21" s="92"/>
      <c r="I21" s="92">
        <v>40</v>
      </c>
      <c r="J21" s="92"/>
      <c r="K21" s="92"/>
      <c r="L21" s="92"/>
    </row>
    <row r="22" spans="1:12" ht="15.75" x14ac:dyDescent="0.25">
      <c r="A22" s="92" t="s">
        <v>132</v>
      </c>
      <c r="B22" s="92"/>
      <c r="C22" s="92"/>
      <c r="D22" s="92">
        <v>0</v>
      </c>
      <c r="E22" s="92"/>
      <c r="F22" s="92"/>
      <c r="G22" s="92"/>
      <c r="H22" s="92"/>
      <c r="I22" s="92">
        <v>40</v>
      </c>
      <c r="J22" s="92"/>
      <c r="K22" s="92"/>
      <c r="L22" s="92"/>
    </row>
    <row r="23" spans="1:12" ht="15.75" x14ac:dyDescent="0.25">
      <c r="A23" s="92" t="s">
        <v>133</v>
      </c>
      <c r="B23" s="92"/>
      <c r="C23" s="92"/>
      <c r="D23" s="92">
        <v>0</v>
      </c>
      <c r="E23" s="92"/>
      <c r="F23" s="92"/>
      <c r="G23" s="92"/>
      <c r="H23" s="92"/>
      <c r="I23" s="92">
        <v>40</v>
      </c>
      <c r="J23" s="92"/>
      <c r="K23" s="92"/>
      <c r="L23" s="92"/>
    </row>
    <row r="24" spans="1:12" ht="15.75" x14ac:dyDescent="0.25">
      <c r="A24" s="92" t="s">
        <v>134</v>
      </c>
      <c r="B24" s="92"/>
      <c r="C24" s="92"/>
      <c r="D24" s="92">
        <v>0</v>
      </c>
      <c r="E24" s="92"/>
      <c r="F24" s="92"/>
      <c r="G24" s="92"/>
      <c r="H24" s="92"/>
      <c r="I24" s="92">
        <v>40</v>
      </c>
      <c r="J24" s="92"/>
      <c r="K24" s="92"/>
      <c r="L24" s="92"/>
    </row>
    <row r="25" spans="1:12" ht="15.75" x14ac:dyDescent="0.25">
      <c r="A25" s="92" t="s">
        <v>135</v>
      </c>
      <c r="B25" s="92"/>
      <c r="C25" s="92"/>
      <c r="D25" s="92">
        <v>0</v>
      </c>
      <c r="E25" s="92"/>
      <c r="F25" s="92"/>
      <c r="G25" s="92"/>
      <c r="H25" s="92"/>
      <c r="I25" s="92">
        <v>40</v>
      </c>
      <c r="J25" s="92"/>
      <c r="K25" s="92"/>
      <c r="L25" s="92"/>
    </row>
    <row r="26" spans="1:12" ht="15.75" x14ac:dyDescent="0.25">
      <c r="A26" s="92" t="s">
        <v>136</v>
      </c>
      <c r="B26" s="92"/>
      <c r="C26" s="92"/>
      <c r="D26" s="92">
        <v>4.25</v>
      </c>
      <c r="E26" s="92"/>
      <c r="F26" s="92"/>
      <c r="G26" s="92"/>
      <c r="H26" s="92"/>
      <c r="I26" s="92">
        <v>40</v>
      </c>
      <c r="J26" s="92"/>
      <c r="K26" s="92"/>
      <c r="L26" s="92"/>
    </row>
    <row r="27" spans="1:12" ht="15.75" x14ac:dyDescent="0.25">
      <c r="A27" s="92" t="s">
        <v>137</v>
      </c>
      <c r="B27" s="92"/>
      <c r="C27" s="92"/>
      <c r="D27" s="92">
        <v>0</v>
      </c>
      <c r="E27" s="92"/>
      <c r="F27" s="92"/>
      <c r="G27" s="92"/>
      <c r="H27" s="92"/>
      <c r="I27" s="92">
        <v>40</v>
      </c>
      <c r="J27" s="92"/>
      <c r="K27" s="92"/>
      <c r="L27" s="92"/>
    </row>
    <row r="28" spans="1:12" ht="15.75" x14ac:dyDescent="0.25">
      <c r="A28" s="92" t="s">
        <v>138</v>
      </c>
      <c r="B28" s="92"/>
      <c r="C28" s="92"/>
      <c r="D28" s="92">
        <v>0</v>
      </c>
      <c r="E28" s="92"/>
      <c r="F28" s="92"/>
      <c r="G28" s="92"/>
      <c r="H28" s="92"/>
      <c r="I28" s="92">
        <v>40</v>
      </c>
      <c r="J28" s="92"/>
      <c r="K28" s="92"/>
      <c r="L28" s="92"/>
    </row>
    <row r="29" spans="1:12" ht="16.5" customHeight="1" x14ac:dyDescent="0.25">
      <c r="A29" s="170" t="s">
        <v>14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50.25" customHeight="1" x14ac:dyDescent="0.25">
      <c r="A31" s="87" t="s">
        <v>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48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 x14ac:dyDescent="0.25">
      <c r="A33" s="87" t="s">
        <v>15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" customHeight="1" x14ac:dyDescent="0.25">
      <c r="A34" s="87" t="s">
        <v>16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x14ac:dyDescent="0.25">
      <c r="A36" s="165" t="s">
        <v>253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</row>
    <row r="37" spans="1:12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33" customHeight="1" x14ac:dyDescent="0.25">
      <c r="A39" s="159" t="s">
        <v>246</v>
      </c>
      <c r="B39" s="160"/>
      <c r="C39" s="160"/>
      <c r="D39" s="160"/>
      <c r="E39" s="160"/>
      <c r="F39" s="161"/>
      <c r="G39" s="167">
        <f>MAX(I17:L28)</f>
        <v>40</v>
      </c>
      <c r="H39" s="168"/>
      <c r="I39" s="168"/>
      <c r="J39" s="168"/>
      <c r="K39" s="168"/>
      <c r="L39" s="169"/>
    </row>
    <row r="40" spans="1:12" ht="36" customHeight="1" x14ac:dyDescent="0.25">
      <c r="A40" s="159" t="s">
        <v>140</v>
      </c>
      <c r="B40" s="160"/>
      <c r="C40" s="160"/>
      <c r="D40" s="160"/>
      <c r="E40" s="160"/>
      <c r="F40" s="161"/>
      <c r="G40" s="167">
        <f>SUM(D17:H28)</f>
        <v>8.93</v>
      </c>
      <c r="H40" s="168"/>
      <c r="I40" s="168"/>
      <c r="J40" s="168"/>
      <c r="K40" s="168"/>
      <c r="L40" s="169"/>
    </row>
    <row r="41" spans="1:12" ht="30" customHeight="1" x14ac:dyDescent="0.25">
      <c r="A41" s="159" t="s">
        <v>139</v>
      </c>
      <c r="B41" s="160"/>
      <c r="C41" s="160"/>
      <c r="D41" s="160"/>
      <c r="E41" s="160"/>
      <c r="F41" s="161"/>
      <c r="G41" s="162">
        <f>G40/G39</f>
        <v>0.22325</v>
      </c>
      <c r="H41" s="163"/>
      <c r="I41" s="163"/>
      <c r="J41" s="163"/>
      <c r="K41" s="163"/>
      <c r="L41" s="164"/>
    </row>
    <row r="42" spans="1:12" ht="30" customHeight="1" x14ac:dyDescent="0.25">
      <c r="A42" s="3"/>
      <c r="B42" s="3"/>
      <c r="C42" s="3"/>
      <c r="D42" s="3"/>
      <c r="E42" s="3"/>
      <c r="F42" s="3"/>
      <c r="G42" s="24"/>
      <c r="H42" s="24"/>
      <c r="I42" s="24"/>
      <c r="J42" s="24"/>
      <c r="K42" s="24"/>
      <c r="L42" s="24"/>
    </row>
    <row r="43" spans="1:12" ht="30" customHeight="1" x14ac:dyDescent="0.25">
      <c r="A43" s="166" t="str">
        <f>A31</f>
        <v>Исполнительный директор                                                              В.Н. Труфанов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2" ht="30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30" customHeight="1" x14ac:dyDescent="0.25">
      <c r="A45" s="158" t="s">
        <v>247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</row>
    <row r="46" spans="1:12" ht="13.5" customHeight="1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30" customHeight="1" x14ac:dyDescent="0.25">
      <c r="A48" s="87" t="str">
        <f>A36</f>
        <v>ООО Энергетическая компания "Радиан"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91" t="s">
        <v>17</v>
      </c>
      <c r="B50" s="91"/>
      <c r="C50" s="157" t="s">
        <v>22</v>
      </c>
      <c r="D50" s="157"/>
      <c r="E50" s="91" t="s">
        <v>18</v>
      </c>
      <c r="F50" s="91"/>
      <c r="G50" s="91"/>
      <c r="H50" s="91" t="s">
        <v>19</v>
      </c>
      <c r="I50" s="91"/>
      <c r="J50" s="91"/>
      <c r="K50" s="91"/>
      <c r="L50" s="91"/>
    </row>
    <row r="51" spans="1:12" ht="15.75" x14ac:dyDescent="0.25">
      <c r="A51" s="91"/>
      <c r="B51" s="91"/>
      <c r="C51" s="157"/>
      <c r="D51" s="157"/>
      <c r="E51" s="91"/>
      <c r="F51" s="91"/>
      <c r="G51" s="91"/>
      <c r="H51" s="12">
        <v>2015</v>
      </c>
      <c r="I51" s="12">
        <v>2016</v>
      </c>
      <c r="J51" s="12">
        <v>2017</v>
      </c>
      <c r="K51" s="12">
        <v>2018</v>
      </c>
      <c r="L51" s="12">
        <v>2019</v>
      </c>
    </row>
    <row r="52" spans="1:12" ht="93" customHeight="1" x14ac:dyDescent="0.25">
      <c r="A52" s="209" t="s">
        <v>213</v>
      </c>
      <c r="B52" s="209"/>
      <c r="C52" s="88" t="str">
        <f>'[1]ф 1.3'!$B$7</f>
        <v>Мероприятия по повышению надежности, связанные с ремонтом, заменой оборудования</v>
      </c>
      <c r="D52" s="89"/>
      <c r="E52" s="88"/>
      <c r="F52" s="154"/>
      <c r="G52" s="89"/>
      <c r="H52" s="30">
        <v>1</v>
      </c>
      <c r="I52" s="30">
        <v>1</v>
      </c>
      <c r="J52" s="30">
        <v>1</v>
      </c>
      <c r="K52" s="30">
        <v>1</v>
      </c>
      <c r="L52" s="30">
        <v>1</v>
      </c>
    </row>
    <row r="53" spans="1:12" ht="111.75" customHeight="1" x14ac:dyDescent="0.25">
      <c r="A53" s="209" t="s">
        <v>212</v>
      </c>
      <c r="B53" s="209"/>
      <c r="C53" s="81" t="s">
        <v>35</v>
      </c>
      <c r="D53" s="83"/>
      <c r="E53" s="81" t="s">
        <v>35</v>
      </c>
      <c r="F53" s="82"/>
      <c r="G53" s="83"/>
      <c r="H53" s="6">
        <v>1</v>
      </c>
      <c r="I53" s="6">
        <v>1</v>
      </c>
      <c r="J53" s="6">
        <v>1</v>
      </c>
      <c r="K53" s="6">
        <v>1</v>
      </c>
      <c r="L53" s="6">
        <v>1</v>
      </c>
    </row>
    <row r="54" spans="1:12" ht="112.5" customHeight="1" x14ac:dyDescent="0.25">
      <c r="A54" s="207" t="s">
        <v>211</v>
      </c>
      <c r="B54" s="208"/>
      <c r="C54" s="81" t="str">
        <f>'[1]ф 1.3'!$B$9</f>
        <v>Мероприятия по повышению качества оказываемых услуг по передаче электрической энергии</v>
      </c>
      <c r="D54" s="83"/>
      <c r="E54" s="81" t="s">
        <v>126</v>
      </c>
      <c r="F54" s="82"/>
      <c r="G54" s="83"/>
      <c r="H54" s="6">
        <v>0.85</v>
      </c>
      <c r="I54" s="6">
        <v>0.85</v>
      </c>
      <c r="J54" s="6">
        <v>0.85</v>
      </c>
      <c r="K54" s="6">
        <v>0.85</v>
      </c>
      <c r="L54" s="6">
        <v>0.85</v>
      </c>
    </row>
    <row r="55" spans="1:12" ht="47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36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87" t="str">
        <f>A31</f>
        <v>Исполнительный директор                                                              В.Н. Труфанов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84" t="s">
        <v>142</v>
      </c>
      <c r="K62" s="84"/>
      <c r="L62" s="84"/>
    </row>
    <row r="63" spans="1:12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85" t="s">
        <v>1</v>
      </c>
      <c r="K63" s="85"/>
      <c r="L63" s="85"/>
    </row>
    <row r="64" spans="1:12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84" t="s">
        <v>2</v>
      </c>
      <c r="K64" s="84"/>
      <c r="L64" s="84"/>
    </row>
    <row r="65" spans="1:12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84" t="s">
        <v>3</v>
      </c>
      <c r="K65" s="84"/>
      <c r="L65" s="84"/>
    </row>
    <row r="66" spans="1:12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84" t="s">
        <v>4</v>
      </c>
      <c r="K66" s="84"/>
      <c r="L66" s="84"/>
    </row>
    <row r="67" spans="1:12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84" t="s">
        <v>5</v>
      </c>
      <c r="K67" s="84"/>
      <c r="L67" s="84"/>
    </row>
    <row r="68" spans="1:12" ht="11.25" customHeight="1" x14ac:dyDescent="0.25">
      <c r="B68" s="2"/>
      <c r="C68" s="2"/>
      <c r="D68" s="2"/>
      <c r="E68" s="2"/>
      <c r="F68" s="2"/>
      <c r="G68" s="2"/>
      <c r="H68" s="2"/>
      <c r="I68" s="2"/>
      <c r="J68" s="84" t="s">
        <v>6</v>
      </c>
      <c r="K68" s="84"/>
      <c r="L68" s="84"/>
    </row>
    <row r="69" spans="1:12" ht="11.25" customHeight="1" x14ac:dyDescent="0.25">
      <c r="B69" s="2"/>
      <c r="C69" s="2"/>
      <c r="D69" s="2"/>
      <c r="E69" s="2"/>
      <c r="F69" s="2"/>
      <c r="G69" s="2"/>
      <c r="H69" s="2"/>
      <c r="I69" s="2"/>
      <c r="J69" s="84" t="s">
        <v>7</v>
      </c>
      <c r="K69" s="84"/>
      <c r="L69" s="84"/>
    </row>
    <row r="70" spans="1:12" ht="11.25" customHeight="1" x14ac:dyDescent="0.25">
      <c r="B70" s="2"/>
      <c r="C70" s="2"/>
      <c r="D70" s="2"/>
      <c r="E70" s="2"/>
      <c r="F70" s="2"/>
      <c r="G70" s="2"/>
      <c r="H70" s="2"/>
      <c r="I70" s="2"/>
      <c r="J70" s="84" t="s">
        <v>8</v>
      </c>
      <c r="K70" s="84"/>
      <c r="L70" s="84"/>
    </row>
    <row r="71" spans="1:12" ht="11.25" customHeight="1" x14ac:dyDescent="0.25">
      <c r="B71" s="2"/>
      <c r="C71" s="2"/>
      <c r="D71" s="2"/>
      <c r="E71" s="2"/>
      <c r="F71" s="2"/>
      <c r="G71" s="2"/>
      <c r="H71" s="2"/>
      <c r="I71" s="2"/>
      <c r="J71" s="84" t="s">
        <v>9</v>
      </c>
      <c r="K71" s="84"/>
      <c r="L71" s="84"/>
    </row>
    <row r="72" spans="1:12" ht="15.75" customHeight="1" x14ac:dyDescent="0.25">
      <c r="A72" s="179" t="s">
        <v>143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</row>
    <row r="73" spans="1:12" ht="15.75" customHeight="1" x14ac:dyDescent="0.25">
      <c r="A73" s="172" t="s">
        <v>219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</row>
    <row r="74" spans="1:12" ht="15.75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</row>
    <row r="75" spans="1:12" ht="15.75" customHeight="1" x14ac:dyDescent="0.25">
      <c r="A75" s="179" t="s">
        <v>253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</row>
    <row r="76" spans="1:12" ht="15.75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1:12" ht="15.75" x14ac:dyDescent="0.25">
      <c r="A77" s="91" t="s">
        <v>28</v>
      </c>
      <c r="B77" s="91"/>
      <c r="C77" s="91"/>
      <c r="D77" s="91"/>
      <c r="E77" s="91"/>
      <c r="F77" s="91" t="s">
        <v>29</v>
      </c>
      <c r="G77" s="91"/>
      <c r="H77" s="144" t="s">
        <v>46</v>
      </c>
      <c r="I77" s="144"/>
      <c r="J77" s="91" t="s">
        <v>32</v>
      </c>
      <c r="K77" s="91"/>
      <c r="L77" s="144" t="s">
        <v>33</v>
      </c>
    </row>
    <row r="78" spans="1:12" ht="14.25" customHeight="1" x14ac:dyDescent="0.25">
      <c r="A78" s="91"/>
      <c r="B78" s="91"/>
      <c r="C78" s="91"/>
      <c r="D78" s="91"/>
      <c r="E78" s="91"/>
      <c r="F78" s="13" t="s">
        <v>30</v>
      </c>
      <c r="G78" s="13" t="s">
        <v>31</v>
      </c>
      <c r="H78" s="144"/>
      <c r="I78" s="144"/>
      <c r="J78" s="91"/>
      <c r="K78" s="91"/>
      <c r="L78" s="144"/>
    </row>
    <row r="79" spans="1:12" ht="15.75" x14ac:dyDescent="0.25">
      <c r="A79" s="92">
        <v>1</v>
      </c>
      <c r="B79" s="92"/>
      <c r="C79" s="92"/>
      <c r="D79" s="92"/>
      <c r="E79" s="92"/>
      <c r="F79" s="23">
        <v>2</v>
      </c>
      <c r="G79" s="23">
        <v>3</v>
      </c>
      <c r="H79" s="92">
        <v>4</v>
      </c>
      <c r="I79" s="92"/>
      <c r="J79" s="92">
        <v>5</v>
      </c>
      <c r="K79" s="92"/>
      <c r="L79" s="23">
        <v>6</v>
      </c>
    </row>
    <row r="80" spans="1:12" ht="38.25" customHeight="1" x14ac:dyDescent="0.25">
      <c r="A80" s="173" t="s">
        <v>34</v>
      </c>
      <c r="B80" s="173"/>
      <c r="C80" s="173"/>
      <c r="D80" s="173"/>
      <c r="E80" s="173"/>
      <c r="F80" s="26" t="s">
        <v>35</v>
      </c>
      <c r="G80" s="25" t="s">
        <v>35</v>
      </c>
      <c r="H80" s="149" t="s">
        <v>35</v>
      </c>
      <c r="I80" s="96"/>
      <c r="J80" s="149" t="s">
        <v>35</v>
      </c>
      <c r="K80" s="96"/>
      <c r="L80" s="25">
        <f>(L82+L83)/2</f>
        <v>2</v>
      </c>
    </row>
    <row r="81" spans="1:12" ht="17.25" customHeight="1" x14ac:dyDescent="0.25">
      <c r="A81" s="173" t="s">
        <v>36</v>
      </c>
      <c r="B81" s="173"/>
      <c r="C81" s="173"/>
      <c r="D81" s="173"/>
      <c r="E81" s="173"/>
      <c r="F81" s="26"/>
      <c r="G81" s="25"/>
      <c r="H81" s="149"/>
      <c r="I81" s="96"/>
      <c r="J81" s="149"/>
      <c r="K81" s="96"/>
      <c r="L81" s="25"/>
    </row>
    <row r="82" spans="1:12" ht="57" customHeight="1" x14ac:dyDescent="0.25">
      <c r="A82" s="173" t="s">
        <v>37</v>
      </c>
      <c r="B82" s="173"/>
      <c r="C82" s="173"/>
      <c r="D82" s="173"/>
      <c r="E82" s="173"/>
      <c r="F82" s="18">
        <v>0.2</v>
      </c>
      <c r="G82" s="18">
        <v>0.2</v>
      </c>
      <c r="H82" s="95">
        <v>1</v>
      </c>
      <c r="I82" s="96"/>
      <c r="J82" s="93" t="s">
        <v>38</v>
      </c>
      <c r="K82" s="94"/>
      <c r="L82" s="25">
        <v>2</v>
      </c>
    </row>
    <row r="83" spans="1:12" ht="55.5" customHeight="1" x14ac:dyDescent="0.25">
      <c r="A83" s="173" t="s">
        <v>39</v>
      </c>
      <c r="B83" s="173"/>
      <c r="C83" s="173"/>
      <c r="D83" s="173"/>
      <c r="E83" s="173"/>
      <c r="F83" s="20" t="s">
        <v>35</v>
      </c>
      <c r="G83" s="20" t="s">
        <v>35</v>
      </c>
      <c r="H83" s="155" t="s">
        <v>35</v>
      </c>
      <c r="I83" s="156"/>
      <c r="J83" s="150" t="s">
        <v>38</v>
      </c>
      <c r="K83" s="151"/>
      <c r="L83" s="20">
        <f>(L85+L86+L87+L88)/4</f>
        <v>2</v>
      </c>
    </row>
    <row r="84" spans="1:12" ht="15.75" customHeight="1" x14ac:dyDescent="0.25">
      <c r="A84" s="173" t="s">
        <v>40</v>
      </c>
      <c r="B84" s="173"/>
      <c r="C84" s="173"/>
      <c r="D84" s="173"/>
      <c r="E84" s="173"/>
      <c r="F84" s="26"/>
      <c r="G84" s="25"/>
      <c r="H84" s="149"/>
      <c r="I84" s="96"/>
      <c r="J84" s="149"/>
      <c r="K84" s="96"/>
      <c r="L84" s="25"/>
    </row>
    <row r="85" spans="1:12" ht="44.25" customHeight="1" x14ac:dyDescent="0.25">
      <c r="A85" s="173" t="s">
        <v>41</v>
      </c>
      <c r="B85" s="173"/>
      <c r="C85" s="173"/>
      <c r="D85" s="173"/>
      <c r="E85" s="173"/>
      <c r="F85" s="26">
        <v>1</v>
      </c>
      <c r="G85" s="25">
        <v>1</v>
      </c>
      <c r="H85" s="174">
        <v>1</v>
      </c>
      <c r="I85" s="175"/>
      <c r="J85" s="175" t="s">
        <v>35</v>
      </c>
      <c r="K85" s="175"/>
      <c r="L85" s="21">
        <v>2</v>
      </c>
    </row>
    <row r="86" spans="1:12" ht="38.25" customHeight="1" x14ac:dyDescent="0.25">
      <c r="A86" s="173" t="s">
        <v>45</v>
      </c>
      <c r="B86" s="173"/>
      <c r="C86" s="173"/>
      <c r="D86" s="173"/>
      <c r="E86" s="173"/>
      <c r="F86" s="26">
        <v>1</v>
      </c>
      <c r="G86" s="25">
        <v>1</v>
      </c>
      <c r="H86" s="174">
        <v>1</v>
      </c>
      <c r="I86" s="174"/>
      <c r="J86" s="175" t="s">
        <v>35</v>
      </c>
      <c r="K86" s="175"/>
      <c r="L86" s="21">
        <v>2</v>
      </c>
    </row>
    <row r="87" spans="1:12" ht="33.75" customHeight="1" x14ac:dyDescent="0.25">
      <c r="A87" s="173" t="s">
        <v>42</v>
      </c>
      <c r="B87" s="173"/>
      <c r="C87" s="173"/>
      <c r="D87" s="173"/>
      <c r="E87" s="173"/>
      <c r="F87" s="26">
        <v>3</v>
      </c>
      <c r="G87" s="25">
        <v>3</v>
      </c>
      <c r="H87" s="174">
        <v>1</v>
      </c>
      <c r="I87" s="174"/>
      <c r="J87" s="175" t="s">
        <v>35</v>
      </c>
      <c r="K87" s="175"/>
      <c r="L87" s="21">
        <v>2</v>
      </c>
    </row>
    <row r="88" spans="1:12" ht="39.75" customHeight="1" x14ac:dyDescent="0.25">
      <c r="A88" s="173" t="s">
        <v>43</v>
      </c>
      <c r="B88" s="173"/>
      <c r="C88" s="173"/>
      <c r="D88" s="173"/>
      <c r="E88" s="173"/>
      <c r="F88" s="191">
        <v>1</v>
      </c>
      <c r="G88" s="192">
        <v>1</v>
      </c>
      <c r="H88" s="174">
        <v>1</v>
      </c>
      <c r="I88" s="175"/>
      <c r="J88" s="175" t="s">
        <v>35</v>
      </c>
      <c r="K88" s="175"/>
      <c r="L88" s="21">
        <v>2</v>
      </c>
    </row>
    <row r="89" spans="1:12" ht="40.5" customHeight="1" x14ac:dyDescent="0.25">
      <c r="A89" s="173" t="s">
        <v>44</v>
      </c>
      <c r="B89" s="173"/>
      <c r="C89" s="173"/>
      <c r="D89" s="173"/>
      <c r="E89" s="173"/>
      <c r="F89" s="26" t="s">
        <v>35</v>
      </c>
      <c r="G89" s="25" t="s">
        <v>35</v>
      </c>
      <c r="H89" s="174" t="s">
        <v>35</v>
      </c>
      <c r="I89" s="175"/>
      <c r="J89" s="175" t="s">
        <v>35</v>
      </c>
      <c r="K89" s="175"/>
      <c r="L89" s="21">
        <f>(L91+L92+L93)/3</f>
        <v>2</v>
      </c>
    </row>
    <row r="90" spans="1:12" ht="15.75" customHeight="1" x14ac:dyDescent="0.25">
      <c r="A90" s="173" t="s">
        <v>36</v>
      </c>
      <c r="B90" s="173"/>
      <c r="C90" s="173"/>
      <c r="D90" s="173"/>
      <c r="E90" s="173"/>
      <c r="F90" s="26" t="s">
        <v>35</v>
      </c>
      <c r="G90" s="26" t="s">
        <v>35</v>
      </c>
      <c r="H90" s="144" t="s">
        <v>35</v>
      </c>
      <c r="I90" s="144"/>
      <c r="J90" s="144" t="s">
        <v>35</v>
      </c>
      <c r="K90" s="144"/>
      <c r="L90" s="25" t="s">
        <v>35</v>
      </c>
    </row>
    <row r="91" spans="1:12" ht="38.25" customHeight="1" x14ac:dyDescent="0.25">
      <c r="A91" s="173" t="s">
        <v>144</v>
      </c>
      <c r="B91" s="173"/>
      <c r="C91" s="173"/>
      <c r="D91" s="173"/>
      <c r="E91" s="173"/>
      <c r="F91" s="26">
        <v>1</v>
      </c>
      <c r="G91" s="25">
        <v>1</v>
      </c>
      <c r="H91" s="174">
        <v>1</v>
      </c>
      <c r="I91" s="175"/>
      <c r="J91" s="175" t="s">
        <v>38</v>
      </c>
      <c r="K91" s="175"/>
      <c r="L91" s="25">
        <v>2</v>
      </c>
    </row>
    <row r="92" spans="1:12" ht="51" customHeight="1" x14ac:dyDescent="0.25">
      <c r="A92" s="173" t="s">
        <v>55</v>
      </c>
      <c r="B92" s="173"/>
      <c r="C92" s="173"/>
      <c r="D92" s="173"/>
      <c r="E92" s="173"/>
      <c r="F92" s="26">
        <v>1</v>
      </c>
      <c r="G92" s="25">
        <v>1</v>
      </c>
      <c r="H92" s="174">
        <v>1</v>
      </c>
      <c r="I92" s="174"/>
      <c r="J92" s="144" t="s">
        <v>38</v>
      </c>
      <c r="K92" s="144"/>
      <c r="L92" s="25">
        <v>2</v>
      </c>
    </row>
    <row r="93" spans="1:12" ht="48" customHeight="1" x14ac:dyDescent="0.25">
      <c r="A93" s="173" t="s">
        <v>56</v>
      </c>
      <c r="B93" s="173"/>
      <c r="C93" s="173"/>
      <c r="D93" s="173"/>
      <c r="E93" s="173"/>
      <c r="F93" s="26">
        <v>0</v>
      </c>
      <c r="G93" s="25">
        <v>0</v>
      </c>
      <c r="H93" s="174">
        <v>1</v>
      </c>
      <c r="I93" s="174"/>
      <c r="J93" s="144" t="s">
        <v>38</v>
      </c>
      <c r="K93" s="144"/>
      <c r="L93" s="192">
        <v>2</v>
      </c>
    </row>
    <row r="94" spans="1:12" ht="55.5" customHeight="1" x14ac:dyDescent="0.25">
      <c r="A94" s="173" t="s">
        <v>57</v>
      </c>
      <c r="B94" s="173"/>
      <c r="C94" s="173"/>
      <c r="D94" s="173"/>
      <c r="E94" s="173"/>
      <c r="F94" s="26">
        <v>1</v>
      </c>
      <c r="G94" s="25">
        <v>1</v>
      </c>
      <c r="H94" s="174">
        <v>1</v>
      </c>
      <c r="I94" s="174"/>
      <c r="J94" s="144" t="s">
        <v>38</v>
      </c>
      <c r="K94" s="144"/>
      <c r="L94" s="25">
        <v>2</v>
      </c>
    </row>
    <row r="95" spans="1:12" ht="63.75" customHeight="1" x14ac:dyDescent="0.25">
      <c r="A95" s="173" t="s">
        <v>145</v>
      </c>
      <c r="B95" s="173"/>
      <c r="C95" s="173"/>
      <c r="D95" s="173"/>
      <c r="E95" s="173"/>
      <c r="F95" s="26">
        <v>1</v>
      </c>
      <c r="G95" s="25">
        <v>1</v>
      </c>
      <c r="H95" s="176">
        <v>1</v>
      </c>
      <c r="I95" s="177"/>
      <c r="J95" s="147" t="s">
        <v>38</v>
      </c>
      <c r="K95" s="148"/>
      <c r="L95" s="25">
        <v>2</v>
      </c>
    </row>
    <row r="96" spans="1:12" ht="45.75" customHeight="1" x14ac:dyDescent="0.25">
      <c r="A96" s="173" t="s">
        <v>48</v>
      </c>
      <c r="B96" s="173"/>
      <c r="C96" s="173"/>
      <c r="D96" s="173"/>
      <c r="E96" s="173"/>
      <c r="F96" s="27" t="s">
        <v>35</v>
      </c>
      <c r="G96" s="20" t="s">
        <v>35</v>
      </c>
      <c r="H96" s="178" t="s">
        <v>35</v>
      </c>
      <c r="I96" s="178"/>
      <c r="J96" s="153" t="s">
        <v>49</v>
      </c>
      <c r="K96" s="153"/>
      <c r="L96" s="20">
        <f>L97</f>
        <v>2</v>
      </c>
    </row>
    <row r="97" spans="1:12" ht="66.75" customHeight="1" x14ac:dyDescent="0.25">
      <c r="A97" s="173" t="s">
        <v>50</v>
      </c>
      <c r="B97" s="173"/>
      <c r="C97" s="173"/>
      <c r="D97" s="173"/>
      <c r="E97" s="173"/>
      <c r="F97" s="27">
        <v>0</v>
      </c>
      <c r="G97" s="20">
        <v>0</v>
      </c>
      <c r="H97" s="176">
        <v>1</v>
      </c>
      <c r="I97" s="177"/>
      <c r="J97" s="153" t="s">
        <v>35</v>
      </c>
      <c r="K97" s="153"/>
      <c r="L97" s="20">
        <v>2</v>
      </c>
    </row>
    <row r="98" spans="1:12" ht="45.75" customHeight="1" x14ac:dyDescent="0.25">
      <c r="A98" s="173" t="s">
        <v>51</v>
      </c>
      <c r="B98" s="173"/>
      <c r="C98" s="173"/>
      <c r="D98" s="173"/>
      <c r="E98" s="173"/>
      <c r="F98" s="26" t="s">
        <v>35</v>
      </c>
      <c r="G98" s="25" t="s">
        <v>35</v>
      </c>
      <c r="H98" s="174" t="s">
        <v>35</v>
      </c>
      <c r="I98" s="174"/>
      <c r="J98" s="144" t="s">
        <v>35</v>
      </c>
      <c r="K98" s="144"/>
      <c r="L98" s="25">
        <f>(L100+L101)/2</f>
        <v>2</v>
      </c>
    </row>
    <row r="99" spans="1:12" ht="15" customHeight="1" x14ac:dyDescent="0.25">
      <c r="A99" s="173" t="s">
        <v>36</v>
      </c>
      <c r="B99" s="173"/>
      <c r="C99" s="173"/>
      <c r="D99" s="173"/>
      <c r="E99" s="173"/>
      <c r="F99" s="26"/>
      <c r="G99" s="25"/>
      <c r="H99" s="175"/>
      <c r="I99" s="175"/>
      <c r="J99" s="144"/>
      <c r="K99" s="144"/>
      <c r="L99" s="25"/>
    </row>
    <row r="100" spans="1:12" ht="61.5" customHeight="1" x14ac:dyDescent="0.25">
      <c r="A100" s="173" t="s">
        <v>52</v>
      </c>
      <c r="B100" s="173"/>
      <c r="C100" s="173"/>
      <c r="D100" s="173"/>
      <c r="E100" s="173"/>
      <c r="F100" s="26">
        <v>0</v>
      </c>
      <c r="G100" s="25">
        <v>0</v>
      </c>
      <c r="H100" s="174">
        <v>1</v>
      </c>
      <c r="I100" s="174"/>
      <c r="J100" s="144" t="s">
        <v>49</v>
      </c>
      <c r="K100" s="144"/>
      <c r="L100" s="25">
        <v>2</v>
      </c>
    </row>
    <row r="101" spans="1:12" ht="75" customHeight="1" x14ac:dyDescent="0.25">
      <c r="A101" s="173" t="s">
        <v>53</v>
      </c>
      <c r="B101" s="173"/>
      <c r="C101" s="173"/>
      <c r="D101" s="173"/>
      <c r="E101" s="173"/>
      <c r="F101" s="26">
        <v>0</v>
      </c>
      <c r="G101" s="25">
        <v>0</v>
      </c>
      <c r="H101" s="176">
        <v>1</v>
      </c>
      <c r="I101" s="177"/>
      <c r="J101" s="147" t="s">
        <v>49</v>
      </c>
      <c r="K101" s="148"/>
      <c r="L101" s="25">
        <v>2</v>
      </c>
    </row>
    <row r="102" spans="1:12" ht="15.75" customHeight="1" x14ac:dyDescent="0.25">
      <c r="A102" s="173" t="s">
        <v>54</v>
      </c>
      <c r="B102" s="173"/>
      <c r="C102" s="173"/>
      <c r="D102" s="173"/>
      <c r="E102" s="173"/>
      <c r="F102" s="26" t="s">
        <v>35</v>
      </c>
      <c r="G102" s="25" t="s">
        <v>35</v>
      </c>
      <c r="H102" s="95" t="s">
        <v>35</v>
      </c>
      <c r="I102" s="96"/>
      <c r="J102" s="93" t="s">
        <v>49</v>
      </c>
      <c r="K102" s="94"/>
      <c r="L102" s="21">
        <f>(L80+L89+L94+L95+L96+L98)/6</f>
        <v>2</v>
      </c>
    </row>
    <row r="103" spans="1:12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5">
      <c r="A105" s="87" t="str">
        <f>A58</f>
        <v>Исполнительный директор                                                              В.Н. Труфанов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84" t="s">
        <v>142</v>
      </c>
      <c r="K106" s="84"/>
      <c r="L106" s="84"/>
    </row>
    <row r="107" spans="1:12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85" t="s">
        <v>1</v>
      </c>
      <c r="K107" s="85"/>
      <c r="L107" s="85"/>
    </row>
    <row r="108" spans="1:12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84" t="s">
        <v>2</v>
      </c>
      <c r="K108" s="84"/>
      <c r="L108" s="84"/>
    </row>
    <row r="109" spans="1:12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84" t="s">
        <v>3</v>
      </c>
      <c r="K109" s="84"/>
      <c r="L109" s="84"/>
    </row>
    <row r="110" spans="1:12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84" t="s">
        <v>4</v>
      </c>
      <c r="K110" s="84"/>
      <c r="L110" s="84"/>
    </row>
    <row r="111" spans="1:12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84" t="s">
        <v>5</v>
      </c>
      <c r="K111" s="84"/>
      <c r="L111" s="84"/>
    </row>
    <row r="112" spans="1:12" ht="12" customHeight="1" x14ac:dyDescent="0.25">
      <c r="B112" s="2"/>
      <c r="C112" s="2"/>
      <c r="D112" s="2"/>
      <c r="E112" s="2"/>
      <c r="F112" s="2"/>
      <c r="G112" s="2"/>
      <c r="H112" s="2"/>
      <c r="I112" s="2"/>
      <c r="J112" s="84" t="s">
        <v>6</v>
      </c>
      <c r="K112" s="84"/>
      <c r="L112" s="84"/>
    </row>
    <row r="113" spans="1:12" ht="12" customHeight="1" x14ac:dyDescent="0.25">
      <c r="B113" s="2"/>
      <c r="C113" s="2"/>
      <c r="D113" s="2"/>
      <c r="E113" s="2"/>
      <c r="F113" s="2"/>
      <c r="G113" s="2"/>
      <c r="H113" s="2"/>
      <c r="I113" s="2"/>
      <c r="J113" s="84" t="s">
        <v>7</v>
      </c>
      <c r="K113" s="84"/>
      <c r="L113" s="84"/>
    </row>
    <row r="114" spans="1:12" ht="12" customHeight="1" x14ac:dyDescent="0.25">
      <c r="B114" s="2"/>
      <c r="C114" s="2"/>
      <c r="D114" s="2"/>
      <c r="E114" s="2"/>
      <c r="F114" s="2"/>
      <c r="G114" s="2"/>
      <c r="H114" s="2"/>
      <c r="I114" s="2"/>
      <c r="J114" s="84" t="s">
        <v>8</v>
      </c>
      <c r="K114" s="84"/>
      <c r="L114" s="84"/>
    </row>
    <row r="115" spans="1:12" ht="12" customHeight="1" x14ac:dyDescent="0.25">
      <c r="B115" s="2"/>
      <c r="C115" s="2"/>
      <c r="D115" s="2"/>
      <c r="E115" s="2"/>
      <c r="F115" s="2"/>
      <c r="G115" s="2"/>
      <c r="H115" s="2"/>
      <c r="I115" s="2"/>
      <c r="J115" s="84" t="s">
        <v>9</v>
      </c>
      <c r="K115" s="84"/>
      <c r="L115" s="84"/>
    </row>
    <row r="116" spans="1:12" ht="15.75" x14ac:dyDescent="0.25">
      <c r="A116" s="179" t="s">
        <v>159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</row>
    <row r="117" spans="1:12" ht="15.75" x14ac:dyDescent="0.25">
      <c r="A117" s="172" t="s">
        <v>219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</row>
    <row r="118" spans="1:12" ht="15.75" x14ac:dyDescent="0.2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</row>
    <row r="119" spans="1:12" ht="15.75" x14ac:dyDescent="0.25">
      <c r="A119" s="179" t="s">
        <v>253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</row>
    <row r="120" spans="1:12" ht="15.75" x14ac:dyDescent="0.2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1:12" ht="15.75" x14ac:dyDescent="0.25">
      <c r="A121" s="91" t="s">
        <v>28</v>
      </c>
      <c r="B121" s="91"/>
      <c r="C121" s="91"/>
      <c r="D121" s="91"/>
      <c r="E121" s="91"/>
      <c r="F121" s="91" t="s">
        <v>29</v>
      </c>
      <c r="G121" s="91"/>
      <c r="H121" s="144" t="s">
        <v>46</v>
      </c>
      <c r="I121" s="144"/>
      <c r="J121" s="91" t="s">
        <v>32</v>
      </c>
      <c r="K121" s="91"/>
      <c r="L121" s="144" t="s">
        <v>33</v>
      </c>
    </row>
    <row r="122" spans="1:12" ht="15.75" x14ac:dyDescent="0.25">
      <c r="A122" s="91"/>
      <c r="B122" s="91"/>
      <c r="C122" s="91"/>
      <c r="D122" s="91"/>
      <c r="E122" s="91"/>
      <c r="F122" s="13" t="s">
        <v>30</v>
      </c>
      <c r="G122" s="13" t="s">
        <v>31</v>
      </c>
      <c r="H122" s="144"/>
      <c r="I122" s="144"/>
      <c r="J122" s="91"/>
      <c r="K122" s="91"/>
      <c r="L122" s="144"/>
    </row>
    <row r="123" spans="1:12" ht="15.75" x14ac:dyDescent="0.25">
      <c r="A123" s="92">
        <v>1</v>
      </c>
      <c r="B123" s="92"/>
      <c r="C123" s="92"/>
      <c r="D123" s="92"/>
      <c r="E123" s="92"/>
      <c r="F123" s="23">
        <v>2</v>
      </c>
      <c r="G123" s="23">
        <v>3</v>
      </c>
      <c r="H123" s="92">
        <v>4</v>
      </c>
      <c r="I123" s="92"/>
      <c r="J123" s="92">
        <v>5</v>
      </c>
      <c r="K123" s="92"/>
      <c r="L123" s="23">
        <v>6</v>
      </c>
    </row>
    <row r="124" spans="1:12" ht="43.5" customHeight="1" x14ac:dyDescent="0.25">
      <c r="A124" s="118" t="s">
        <v>146</v>
      </c>
      <c r="B124" s="118"/>
      <c r="C124" s="118"/>
      <c r="D124" s="118"/>
      <c r="E124" s="118"/>
      <c r="F124" s="26" t="s">
        <v>35</v>
      </c>
      <c r="G124" s="25" t="s">
        <v>35</v>
      </c>
      <c r="H124" s="149" t="s">
        <v>35</v>
      </c>
      <c r="I124" s="96"/>
      <c r="J124" s="149" t="s">
        <v>35</v>
      </c>
      <c r="K124" s="96"/>
      <c r="L124" s="21">
        <f>(L126+L127+L130)/3</f>
        <v>1.25</v>
      </c>
    </row>
    <row r="125" spans="1:12" ht="18" customHeight="1" x14ac:dyDescent="0.25">
      <c r="A125" s="118" t="s">
        <v>36</v>
      </c>
      <c r="B125" s="118"/>
      <c r="C125" s="118"/>
      <c r="D125" s="118"/>
      <c r="E125" s="118"/>
      <c r="F125" s="26"/>
      <c r="G125" s="25"/>
      <c r="H125" s="149"/>
      <c r="I125" s="96"/>
      <c r="J125" s="149"/>
      <c r="K125" s="96"/>
      <c r="L125" s="25"/>
    </row>
    <row r="126" spans="1:12" ht="71.25" customHeight="1" x14ac:dyDescent="0.25">
      <c r="A126" s="118" t="s">
        <v>147</v>
      </c>
      <c r="B126" s="118"/>
      <c r="C126" s="118"/>
      <c r="D126" s="118"/>
      <c r="E126" s="118"/>
      <c r="F126" s="32">
        <v>14</v>
      </c>
      <c r="G126" s="32">
        <v>14</v>
      </c>
      <c r="H126" s="95">
        <v>1</v>
      </c>
      <c r="I126" s="96"/>
      <c r="J126" s="93" t="s">
        <v>49</v>
      </c>
      <c r="K126" s="94"/>
      <c r="L126" s="25">
        <v>0.5</v>
      </c>
    </row>
    <row r="127" spans="1:12" ht="51.75" customHeight="1" x14ac:dyDescent="0.25">
      <c r="A127" s="118" t="s">
        <v>148</v>
      </c>
      <c r="B127" s="118"/>
      <c r="C127" s="118"/>
      <c r="D127" s="118"/>
      <c r="E127" s="118"/>
      <c r="F127" s="20" t="s">
        <v>35</v>
      </c>
      <c r="G127" s="20" t="s">
        <v>35</v>
      </c>
      <c r="H127" s="155" t="s">
        <v>35</v>
      </c>
      <c r="I127" s="156"/>
      <c r="J127" s="150" t="s">
        <v>49</v>
      </c>
      <c r="K127" s="151"/>
      <c r="L127" s="20">
        <f>(L128+L129)/2</f>
        <v>0.25</v>
      </c>
    </row>
    <row r="128" spans="1:12" ht="45" customHeight="1" x14ac:dyDescent="0.25">
      <c r="A128" s="118" t="s">
        <v>149</v>
      </c>
      <c r="B128" s="118"/>
      <c r="C128" s="118"/>
      <c r="D128" s="118"/>
      <c r="E128" s="118"/>
      <c r="F128" s="191">
        <v>80</v>
      </c>
      <c r="G128" s="192">
        <v>120</v>
      </c>
      <c r="H128" s="95">
        <v>0.66700000000000004</v>
      </c>
      <c r="I128" s="96"/>
      <c r="J128" s="149" t="s">
        <v>35</v>
      </c>
      <c r="K128" s="96"/>
      <c r="L128" s="25">
        <v>0.25</v>
      </c>
    </row>
    <row r="129" spans="1:12" ht="20.25" customHeight="1" x14ac:dyDescent="0.25">
      <c r="A129" s="118" t="s">
        <v>73</v>
      </c>
      <c r="B129" s="118"/>
      <c r="C129" s="118"/>
      <c r="D129" s="118"/>
      <c r="E129" s="118"/>
      <c r="F129" s="191">
        <v>80</v>
      </c>
      <c r="G129" s="192">
        <v>150</v>
      </c>
      <c r="H129" s="174">
        <v>0.53300000000000003</v>
      </c>
      <c r="I129" s="175"/>
      <c r="J129" s="175" t="s">
        <v>35</v>
      </c>
      <c r="K129" s="175"/>
      <c r="L129" s="21">
        <v>0.25</v>
      </c>
    </row>
    <row r="130" spans="1:12" ht="96.75" customHeight="1" x14ac:dyDescent="0.25">
      <c r="A130" s="118" t="s">
        <v>150</v>
      </c>
      <c r="B130" s="118"/>
      <c r="C130" s="118"/>
      <c r="D130" s="118"/>
      <c r="E130" s="118"/>
      <c r="F130" s="26">
        <v>66</v>
      </c>
      <c r="G130" s="68">
        <v>0.3</v>
      </c>
      <c r="H130" s="174">
        <v>1.2</v>
      </c>
      <c r="I130" s="174"/>
      <c r="J130" s="175" t="s">
        <v>160</v>
      </c>
      <c r="K130" s="175"/>
      <c r="L130" s="21">
        <v>3</v>
      </c>
    </row>
    <row r="131" spans="1:12" ht="54" customHeight="1" x14ac:dyDescent="0.25">
      <c r="A131" s="118" t="s">
        <v>151</v>
      </c>
      <c r="B131" s="118"/>
      <c r="C131" s="118"/>
      <c r="D131" s="118"/>
      <c r="E131" s="118"/>
      <c r="F131" s="26" t="s">
        <v>35</v>
      </c>
      <c r="G131" s="25" t="s">
        <v>35</v>
      </c>
      <c r="H131" s="174" t="s">
        <v>35</v>
      </c>
      <c r="I131" s="174"/>
      <c r="J131" s="175" t="s">
        <v>35</v>
      </c>
      <c r="K131" s="175"/>
      <c r="L131" s="21">
        <f>L132</f>
        <v>0.5</v>
      </c>
    </row>
    <row r="132" spans="1:12" ht="42.75" customHeight="1" x14ac:dyDescent="0.25">
      <c r="A132" s="118" t="s">
        <v>152</v>
      </c>
      <c r="B132" s="118"/>
      <c r="C132" s="118"/>
      <c r="D132" s="118"/>
      <c r="E132" s="118"/>
      <c r="F132" s="26">
        <v>0</v>
      </c>
      <c r="G132" s="25">
        <v>0</v>
      </c>
      <c r="H132" s="174">
        <v>1</v>
      </c>
      <c r="I132" s="175"/>
      <c r="J132" s="175" t="s">
        <v>49</v>
      </c>
      <c r="K132" s="175"/>
      <c r="L132" s="21">
        <v>0.5</v>
      </c>
    </row>
    <row r="133" spans="1:12" ht="41.25" customHeight="1" x14ac:dyDescent="0.25">
      <c r="A133" s="118" t="s">
        <v>153</v>
      </c>
      <c r="B133" s="118"/>
      <c r="C133" s="118"/>
      <c r="D133" s="118"/>
      <c r="E133" s="118"/>
      <c r="F133" s="26" t="s">
        <v>35</v>
      </c>
      <c r="G133" s="25" t="s">
        <v>35</v>
      </c>
      <c r="H133" s="174" t="s">
        <v>35</v>
      </c>
      <c r="I133" s="175"/>
      <c r="J133" s="175" t="s">
        <v>35</v>
      </c>
      <c r="K133" s="175"/>
      <c r="L133" s="21">
        <f>(L135+L136)/2</f>
        <v>0.5</v>
      </c>
    </row>
    <row r="134" spans="1:12" ht="16.5" customHeight="1" x14ac:dyDescent="0.25">
      <c r="A134" s="118" t="s">
        <v>36</v>
      </c>
      <c r="B134" s="118"/>
      <c r="C134" s="118"/>
      <c r="D134" s="118"/>
      <c r="E134" s="118"/>
      <c r="F134" s="26" t="s">
        <v>35</v>
      </c>
      <c r="G134" s="26" t="s">
        <v>35</v>
      </c>
      <c r="H134" s="144" t="s">
        <v>35</v>
      </c>
      <c r="I134" s="144"/>
      <c r="J134" s="144" t="s">
        <v>35</v>
      </c>
      <c r="K134" s="144"/>
      <c r="L134" s="21" t="s">
        <v>35</v>
      </c>
    </row>
    <row r="135" spans="1:12" ht="57.75" customHeight="1" x14ac:dyDescent="0.25">
      <c r="A135" s="118" t="s">
        <v>154</v>
      </c>
      <c r="B135" s="118"/>
      <c r="C135" s="118"/>
      <c r="D135" s="118"/>
      <c r="E135" s="118"/>
      <c r="F135" s="26">
        <v>1</v>
      </c>
      <c r="G135" s="25">
        <v>1</v>
      </c>
      <c r="H135" s="174">
        <v>1</v>
      </c>
      <c r="I135" s="175"/>
      <c r="J135" s="175" t="s">
        <v>38</v>
      </c>
      <c r="K135" s="175"/>
      <c r="L135" s="21">
        <v>0.5</v>
      </c>
    </row>
    <row r="136" spans="1:12" ht="87.75" customHeight="1" x14ac:dyDescent="0.25">
      <c r="A136" s="118" t="s">
        <v>155</v>
      </c>
      <c r="B136" s="118"/>
      <c r="C136" s="118"/>
      <c r="D136" s="118"/>
      <c r="E136" s="118"/>
      <c r="F136" s="26">
        <v>0</v>
      </c>
      <c r="G136" s="25">
        <v>0</v>
      </c>
      <c r="H136" s="174">
        <v>1</v>
      </c>
      <c r="I136" s="174"/>
      <c r="J136" s="144" t="s">
        <v>49</v>
      </c>
      <c r="K136" s="144"/>
      <c r="L136" s="21">
        <v>0.5</v>
      </c>
    </row>
    <row r="137" spans="1:12" ht="42" customHeight="1" x14ac:dyDescent="0.25">
      <c r="A137" s="118" t="s">
        <v>156</v>
      </c>
      <c r="B137" s="118"/>
      <c r="C137" s="118"/>
      <c r="D137" s="118"/>
      <c r="E137" s="118"/>
      <c r="F137" s="26" t="s">
        <v>35</v>
      </c>
      <c r="G137" s="25" t="s">
        <v>35</v>
      </c>
      <c r="H137" s="174" t="s">
        <v>35</v>
      </c>
      <c r="I137" s="174"/>
      <c r="J137" s="144" t="s">
        <v>49</v>
      </c>
      <c r="K137" s="144"/>
      <c r="L137" s="21">
        <f>L138</f>
        <v>0.2</v>
      </c>
    </row>
    <row r="138" spans="1:12" ht="73.5" customHeight="1" x14ac:dyDescent="0.25">
      <c r="A138" s="118" t="s">
        <v>157</v>
      </c>
      <c r="B138" s="118"/>
      <c r="C138" s="118"/>
      <c r="D138" s="118"/>
      <c r="E138" s="118"/>
      <c r="F138" s="26">
        <v>0</v>
      </c>
      <c r="G138" s="25">
        <v>0</v>
      </c>
      <c r="H138" s="174">
        <v>1</v>
      </c>
      <c r="I138" s="174"/>
      <c r="J138" s="144" t="s">
        <v>35</v>
      </c>
      <c r="K138" s="144"/>
      <c r="L138" s="21">
        <v>0.2</v>
      </c>
    </row>
    <row r="139" spans="1:12" ht="15.75" customHeight="1" x14ac:dyDescent="0.25">
      <c r="A139" s="118" t="s">
        <v>158</v>
      </c>
      <c r="B139" s="118"/>
      <c r="C139" s="118"/>
      <c r="D139" s="118"/>
      <c r="E139" s="118"/>
      <c r="F139" s="26" t="s">
        <v>35</v>
      </c>
      <c r="G139" s="25" t="s">
        <v>35</v>
      </c>
      <c r="H139" s="176" t="s">
        <v>35</v>
      </c>
      <c r="I139" s="177"/>
      <c r="J139" s="147" t="s">
        <v>35</v>
      </c>
      <c r="K139" s="148"/>
      <c r="L139" s="21">
        <f>(L137+L133+L131+L124)/4</f>
        <v>0.61250000000000004</v>
      </c>
    </row>
    <row r="140" spans="1:12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87" t="str">
        <f>A105</f>
        <v>Исполнительный директор                                                              В.Н. Труфанов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5.75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s="34" customFormat="1" ht="18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180" t="s">
        <v>142</v>
      </c>
      <c r="K144" s="180"/>
      <c r="L144" s="180"/>
    </row>
    <row r="145" spans="1:12" s="34" customFormat="1" ht="10.5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180" t="s">
        <v>1</v>
      </c>
      <c r="K145" s="180"/>
      <c r="L145" s="180"/>
    </row>
    <row r="146" spans="1:12" s="34" customFormat="1" ht="10.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180" t="s">
        <v>2</v>
      </c>
      <c r="K146" s="180"/>
      <c r="L146" s="180"/>
    </row>
    <row r="147" spans="1:12" s="34" customFormat="1" ht="10.5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180" t="s">
        <v>3</v>
      </c>
      <c r="K147" s="180"/>
      <c r="L147" s="180"/>
    </row>
    <row r="148" spans="1:12" s="34" customFormat="1" ht="10.5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180" t="s">
        <v>4</v>
      </c>
      <c r="K148" s="180"/>
      <c r="L148" s="180"/>
    </row>
    <row r="149" spans="1:12" s="34" customFormat="1" ht="10.5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180" t="s">
        <v>5</v>
      </c>
      <c r="K149" s="180"/>
      <c r="L149" s="180"/>
    </row>
    <row r="150" spans="1:12" s="34" customFormat="1" ht="10.5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180" t="s">
        <v>6</v>
      </c>
      <c r="K150" s="180"/>
      <c r="L150" s="180"/>
    </row>
    <row r="151" spans="1:12" s="34" customFormat="1" ht="10.5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180" t="s">
        <v>7</v>
      </c>
      <c r="K151" s="180"/>
      <c r="L151" s="180"/>
    </row>
    <row r="152" spans="1:12" s="34" customFormat="1" ht="10.5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180" t="s">
        <v>8</v>
      </c>
      <c r="K152" s="180"/>
      <c r="L152" s="180"/>
    </row>
    <row r="153" spans="1:12" s="34" customFormat="1" ht="10.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180" t="s">
        <v>9</v>
      </c>
      <c r="K153" s="180"/>
      <c r="L153" s="180"/>
    </row>
    <row r="154" spans="1:12" ht="15.75" customHeight="1" x14ac:dyDescent="0.25">
      <c r="A154" s="87" t="s">
        <v>161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5.75" x14ac:dyDescent="0.25">
      <c r="A155" s="87" t="s">
        <v>219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5.75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1:12" ht="23.25" customHeight="1" x14ac:dyDescent="0.25">
      <c r="A157" s="87" t="s">
        <v>253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5.75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 ht="14.25" customHeight="1" x14ac:dyDescent="0.25">
      <c r="A159" s="181" t="s">
        <v>28</v>
      </c>
      <c r="B159" s="181"/>
      <c r="C159" s="181"/>
      <c r="D159" s="181"/>
      <c r="E159" s="181"/>
      <c r="F159" s="181" t="s">
        <v>29</v>
      </c>
      <c r="G159" s="181"/>
      <c r="H159" s="181" t="s">
        <v>46</v>
      </c>
      <c r="I159" s="181"/>
      <c r="J159" s="181" t="s">
        <v>32</v>
      </c>
      <c r="K159" s="181"/>
      <c r="L159" s="181" t="s">
        <v>33</v>
      </c>
    </row>
    <row r="160" spans="1:12" ht="12.75" customHeight="1" x14ac:dyDescent="0.25">
      <c r="A160" s="181"/>
      <c r="B160" s="181"/>
      <c r="C160" s="181"/>
      <c r="D160" s="181"/>
      <c r="E160" s="181"/>
      <c r="F160" s="36" t="s">
        <v>30</v>
      </c>
      <c r="G160" s="36" t="s">
        <v>31</v>
      </c>
      <c r="H160" s="181"/>
      <c r="I160" s="181"/>
      <c r="J160" s="181"/>
      <c r="K160" s="181"/>
      <c r="L160" s="181"/>
    </row>
    <row r="161" spans="1:12" x14ac:dyDescent="0.25">
      <c r="A161" s="181">
        <v>1</v>
      </c>
      <c r="B161" s="181"/>
      <c r="C161" s="181"/>
      <c r="D161" s="181"/>
      <c r="E161" s="181"/>
      <c r="F161" s="36">
        <v>2</v>
      </c>
      <c r="G161" s="36">
        <v>3</v>
      </c>
      <c r="H161" s="181">
        <v>4</v>
      </c>
      <c r="I161" s="181"/>
      <c r="J161" s="181">
        <v>5</v>
      </c>
      <c r="K161" s="181"/>
      <c r="L161" s="36">
        <v>6</v>
      </c>
    </row>
    <row r="162" spans="1:12" ht="87" customHeight="1" x14ac:dyDescent="0.25">
      <c r="A162" s="118" t="s">
        <v>109</v>
      </c>
      <c r="B162" s="118"/>
      <c r="C162" s="118"/>
      <c r="D162" s="118"/>
      <c r="E162" s="118"/>
      <c r="F162" s="36">
        <v>1</v>
      </c>
      <c r="G162" s="36">
        <v>1</v>
      </c>
      <c r="H162" s="184">
        <v>1</v>
      </c>
      <c r="I162" s="184"/>
      <c r="J162" s="181" t="s">
        <v>38</v>
      </c>
      <c r="K162" s="181"/>
      <c r="L162" s="38">
        <v>2</v>
      </c>
    </row>
    <row r="163" spans="1:12" ht="32.25" customHeight="1" x14ac:dyDescent="0.25">
      <c r="A163" s="118" t="s">
        <v>89</v>
      </c>
      <c r="B163" s="118"/>
      <c r="C163" s="118"/>
      <c r="D163" s="118"/>
      <c r="E163" s="118"/>
      <c r="F163" s="37" t="s">
        <v>35</v>
      </c>
      <c r="G163" s="37" t="s">
        <v>35</v>
      </c>
      <c r="H163" s="182" t="s">
        <v>35</v>
      </c>
      <c r="I163" s="183"/>
      <c r="J163" s="182" t="s">
        <v>35</v>
      </c>
      <c r="K163" s="183"/>
      <c r="L163" s="38">
        <f>(L165+L166+L167+L168+L169+L170)/6</f>
        <v>2</v>
      </c>
    </row>
    <row r="164" spans="1:12" ht="14.25" customHeight="1" x14ac:dyDescent="0.25">
      <c r="A164" s="118" t="s">
        <v>36</v>
      </c>
      <c r="B164" s="118"/>
      <c r="C164" s="118"/>
      <c r="D164" s="118"/>
      <c r="E164" s="118"/>
      <c r="F164" s="37" t="s">
        <v>35</v>
      </c>
      <c r="G164" s="37" t="s">
        <v>35</v>
      </c>
      <c r="H164" s="184" t="s">
        <v>35</v>
      </c>
      <c r="I164" s="184"/>
      <c r="J164" s="181" t="s">
        <v>35</v>
      </c>
      <c r="K164" s="181"/>
      <c r="L164" s="38" t="s">
        <v>35</v>
      </c>
    </row>
    <row r="165" spans="1:12" ht="59.25" customHeight="1" x14ac:dyDescent="0.25">
      <c r="A165" s="118" t="s">
        <v>90</v>
      </c>
      <c r="B165" s="118"/>
      <c r="C165" s="118"/>
      <c r="D165" s="118"/>
      <c r="E165" s="118"/>
      <c r="F165" s="36">
        <v>0</v>
      </c>
      <c r="G165" s="36">
        <v>0</v>
      </c>
      <c r="H165" s="184">
        <v>1</v>
      </c>
      <c r="I165" s="184"/>
      <c r="J165" s="147" t="s">
        <v>49</v>
      </c>
      <c r="K165" s="148"/>
      <c r="L165" s="38">
        <v>2</v>
      </c>
    </row>
    <row r="166" spans="1:12" ht="71.25" customHeight="1" x14ac:dyDescent="0.25">
      <c r="A166" s="118" t="s">
        <v>91</v>
      </c>
      <c r="B166" s="118"/>
      <c r="C166" s="118"/>
      <c r="D166" s="118"/>
      <c r="E166" s="118"/>
      <c r="F166" s="36">
        <v>0</v>
      </c>
      <c r="G166" s="36">
        <v>0</v>
      </c>
      <c r="H166" s="184">
        <v>1</v>
      </c>
      <c r="I166" s="184"/>
      <c r="J166" s="147" t="s">
        <v>38</v>
      </c>
      <c r="K166" s="148"/>
      <c r="L166" s="38">
        <v>2</v>
      </c>
    </row>
    <row r="167" spans="1:12" ht="87.75" customHeight="1" x14ac:dyDescent="0.25">
      <c r="A167" s="118" t="s">
        <v>162</v>
      </c>
      <c r="B167" s="118"/>
      <c r="C167" s="118"/>
      <c r="D167" s="118"/>
      <c r="E167" s="118"/>
      <c r="F167" s="36">
        <v>0</v>
      </c>
      <c r="G167" s="36">
        <v>0</v>
      </c>
      <c r="H167" s="184">
        <v>1</v>
      </c>
      <c r="I167" s="184"/>
      <c r="J167" s="147" t="s">
        <v>49</v>
      </c>
      <c r="K167" s="148"/>
      <c r="L167" s="38">
        <v>2</v>
      </c>
    </row>
    <row r="168" spans="1:12" ht="87.75" customHeight="1" x14ac:dyDescent="0.25">
      <c r="A168" s="118" t="s">
        <v>93</v>
      </c>
      <c r="B168" s="118"/>
      <c r="C168" s="118"/>
      <c r="D168" s="118"/>
      <c r="E168" s="118"/>
      <c r="F168" s="36">
        <v>0</v>
      </c>
      <c r="G168" s="36">
        <v>0</v>
      </c>
      <c r="H168" s="184">
        <v>1</v>
      </c>
      <c r="I168" s="184"/>
      <c r="J168" s="147" t="s">
        <v>49</v>
      </c>
      <c r="K168" s="148"/>
      <c r="L168" s="38">
        <v>2</v>
      </c>
    </row>
    <row r="169" spans="1:12" ht="58.5" customHeight="1" x14ac:dyDescent="0.25">
      <c r="A169" s="118" t="s">
        <v>163</v>
      </c>
      <c r="B169" s="118"/>
      <c r="C169" s="118"/>
      <c r="D169" s="118"/>
      <c r="E169" s="118"/>
      <c r="F169" s="36">
        <v>0</v>
      </c>
      <c r="G169" s="36">
        <v>0</v>
      </c>
      <c r="H169" s="184">
        <v>1</v>
      </c>
      <c r="I169" s="184"/>
      <c r="J169" s="147" t="s">
        <v>38</v>
      </c>
      <c r="K169" s="148"/>
      <c r="L169" s="38">
        <v>2</v>
      </c>
    </row>
    <row r="170" spans="1:12" ht="42" customHeight="1" x14ac:dyDescent="0.25">
      <c r="A170" s="118" t="s">
        <v>95</v>
      </c>
      <c r="B170" s="118"/>
      <c r="C170" s="118"/>
      <c r="D170" s="118"/>
      <c r="E170" s="118"/>
      <c r="F170" s="36">
        <v>2</v>
      </c>
      <c r="G170" s="36">
        <v>2</v>
      </c>
      <c r="H170" s="184">
        <v>1</v>
      </c>
      <c r="I170" s="184"/>
      <c r="J170" s="147" t="s">
        <v>38</v>
      </c>
      <c r="K170" s="148"/>
      <c r="L170" s="193">
        <v>2</v>
      </c>
    </row>
    <row r="171" spans="1:12" ht="29.25" customHeight="1" x14ac:dyDescent="0.25">
      <c r="A171" s="118" t="s">
        <v>96</v>
      </c>
      <c r="B171" s="118"/>
      <c r="C171" s="118"/>
      <c r="D171" s="118"/>
      <c r="E171" s="118"/>
      <c r="F171" s="36" t="s">
        <v>35</v>
      </c>
      <c r="G171" s="36" t="s">
        <v>35</v>
      </c>
      <c r="H171" s="181" t="s">
        <v>35</v>
      </c>
      <c r="I171" s="181"/>
      <c r="J171" s="181" t="s">
        <v>35</v>
      </c>
      <c r="K171" s="181"/>
      <c r="L171" s="66">
        <f>(L173+L174)/2</f>
        <v>1.8333333333333335</v>
      </c>
    </row>
    <row r="172" spans="1:12" ht="14.25" customHeight="1" x14ac:dyDescent="0.25">
      <c r="A172" s="118" t="s">
        <v>36</v>
      </c>
      <c r="B172" s="118"/>
      <c r="C172" s="118"/>
      <c r="D172" s="118"/>
      <c r="E172" s="118"/>
      <c r="F172" s="36" t="s">
        <v>35</v>
      </c>
      <c r="G172" s="36" t="s">
        <v>35</v>
      </c>
      <c r="H172" s="181" t="s">
        <v>35</v>
      </c>
      <c r="I172" s="181"/>
      <c r="J172" s="181" t="s">
        <v>35</v>
      </c>
      <c r="K172" s="181"/>
      <c r="L172" s="38" t="s">
        <v>35</v>
      </c>
    </row>
    <row r="173" spans="1:12" ht="32.25" customHeight="1" x14ac:dyDescent="0.25">
      <c r="A173" s="118" t="s">
        <v>97</v>
      </c>
      <c r="B173" s="118"/>
      <c r="C173" s="118"/>
      <c r="D173" s="118"/>
      <c r="E173" s="118"/>
      <c r="F173" s="36">
        <v>0</v>
      </c>
      <c r="G173" s="36">
        <v>0</v>
      </c>
      <c r="H173" s="184">
        <v>1</v>
      </c>
      <c r="I173" s="184"/>
      <c r="J173" s="147" t="s">
        <v>49</v>
      </c>
      <c r="K173" s="148"/>
      <c r="L173" s="38">
        <v>2</v>
      </c>
    </row>
    <row r="174" spans="1:12" ht="46.5" customHeight="1" x14ac:dyDescent="0.25">
      <c r="A174" s="118" t="s">
        <v>98</v>
      </c>
      <c r="B174" s="118"/>
      <c r="C174" s="118"/>
      <c r="D174" s="118"/>
      <c r="E174" s="118"/>
      <c r="F174" s="36" t="s">
        <v>35</v>
      </c>
      <c r="G174" s="36" t="s">
        <v>35</v>
      </c>
      <c r="H174" s="184" t="s">
        <v>35</v>
      </c>
      <c r="I174" s="184"/>
      <c r="J174" s="181" t="s">
        <v>38</v>
      </c>
      <c r="K174" s="181"/>
      <c r="L174" s="38">
        <f>(L175+L176+L177)/3</f>
        <v>1.6666666666666667</v>
      </c>
    </row>
    <row r="175" spans="1:12" ht="15.75" customHeight="1" x14ac:dyDescent="0.25">
      <c r="A175" s="118" t="s">
        <v>99</v>
      </c>
      <c r="B175" s="118"/>
      <c r="C175" s="118"/>
      <c r="D175" s="118"/>
      <c r="E175" s="118"/>
      <c r="F175" s="36">
        <v>0.01</v>
      </c>
      <c r="G175" s="36">
        <v>0.01</v>
      </c>
      <c r="H175" s="184">
        <v>1</v>
      </c>
      <c r="I175" s="184"/>
      <c r="J175" s="181" t="s">
        <v>35</v>
      </c>
      <c r="K175" s="181"/>
      <c r="L175" s="38">
        <v>2</v>
      </c>
    </row>
    <row r="176" spans="1:12" ht="29.25" customHeight="1" x14ac:dyDescent="0.25">
      <c r="A176" s="118" t="s">
        <v>100</v>
      </c>
      <c r="B176" s="118"/>
      <c r="C176" s="118"/>
      <c r="D176" s="118"/>
      <c r="E176" s="118"/>
      <c r="F176" s="36">
        <v>0.02</v>
      </c>
      <c r="G176" s="36">
        <v>0</v>
      </c>
      <c r="H176" s="184">
        <v>1.2</v>
      </c>
      <c r="I176" s="184"/>
      <c r="J176" s="181" t="s">
        <v>35</v>
      </c>
      <c r="K176" s="181"/>
      <c r="L176" s="38">
        <v>1</v>
      </c>
    </row>
    <row r="177" spans="1:12" ht="33" customHeight="1" x14ac:dyDescent="0.25">
      <c r="A177" s="118" t="s">
        <v>165</v>
      </c>
      <c r="B177" s="118"/>
      <c r="C177" s="118"/>
      <c r="D177" s="118"/>
      <c r="E177" s="118"/>
      <c r="F177" s="36">
        <v>0</v>
      </c>
      <c r="G177" s="36">
        <v>0</v>
      </c>
      <c r="H177" s="184">
        <v>1</v>
      </c>
      <c r="I177" s="184"/>
      <c r="J177" s="181" t="s">
        <v>35</v>
      </c>
      <c r="K177" s="181"/>
      <c r="L177" s="38">
        <v>2</v>
      </c>
    </row>
    <row r="178" spans="1:12" ht="32.25" customHeight="1" x14ac:dyDescent="0.25">
      <c r="A178" s="118" t="s">
        <v>102</v>
      </c>
      <c r="B178" s="118"/>
      <c r="C178" s="118"/>
      <c r="D178" s="118"/>
      <c r="E178" s="118"/>
      <c r="F178" s="36" t="s">
        <v>35</v>
      </c>
      <c r="G178" s="36" t="s">
        <v>35</v>
      </c>
      <c r="H178" s="181" t="s">
        <v>35</v>
      </c>
      <c r="I178" s="181"/>
      <c r="J178" s="181" t="s">
        <v>49</v>
      </c>
      <c r="K178" s="181"/>
      <c r="L178" s="38">
        <f>L179</f>
        <v>2</v>
      </c>
    </row>
    <row r="179" spans="1:12" ht="62.25" customHeight="1" x14ac:dyDescent="0.25">
      <c r="A179" s="118" t="s">
        <v>103</v>
      </c>
      <c r="B179" s="118"/>
      <c r="C179" s="118"/>
      <c r="D179" s="118"/>
      <c r="E179" s="118"/>
      <c r="F179" s="36">
        <v>0</v>
      </c>
      <c r="G179" s="36">
        <v>0</v>
      </c>
      <c r="H179" s="184">
        <v>1</v>
      </c>
      <c r="I179" s="184"/>
      <c r="J179" s="181" t="s">
        <v>35</v>
      </c>
      <c r="K179" s="181"/>
      <c r="L179" s="38">
        <v>2</v>
      </c>
    </row>
    <row r="180" spans="1:12" ht="58.5" customHeight="1" x14ac:dyDescent="0.25">
      <c r="A180" s="118" t="s">
        <v>104</v>
      </c>
      <c r="B180" s="118"/>
      <c r="C180" s="118"/>
      <c r="D180" s="118"/>
      <c r="E180" s="118"/>
      <c r="F180" s="36" t="s">
        <v>35</v>
      </c>
      <c r="G180" s="36" t="s">
        <v>35</v>
      </c>
      <c r="H180" s="181" t="s">
        <v>35</v>
      </c>
      <c r="I180" s="181"/>
      <c r="J180" s="181" t="s">
        <v>35</v>
      </c>
      <c r="K180" s="181"/>
      <c r="L180" s="66">
        <f>(L182+L183)/2</f>
        <v>2</v>
      </c>
    </row>
    <row r="181" spans="1:12" ht="15.75" customHeight="1" x14ac:dyDescent="0.25">
      <c r="A181" s="118" t="s">
        <v>36</v>
      </c>
      <c r="B181" s="118"/>
      <c r="C181" s="118"/>
      <c r="D181" s="118"/>
      <c r="E181" s="118"/>
      <c r="F181" s="36" t="s">
        <v>35</v>
      </c>
      <c r="G181" s="36" t="s">
        <v>35</v>
      </c>
      <c r="H181" s="124" t="s">
        <v>35</v>
      </c>
      <c r="I181" s="125"/>
      <c r="J181" s="124" t="s">
        <v>35</v>
      </c>
      <c r="K181" s="125"/>
      <c r="L181" s="36" t="s">
        <v>35</v>
      </c>
    </row>
    <row r="182" spans="1:12" ht="50.25" customHeight="1" x14ac:dyDescent="0.25">
      <c r="A182" s="118" t="s">
        <v>105</v>
      </c>
      <c r="B182" s="118"/>
      <c r="C182" s="118"/>
      <c r="D182" s="118"/>
      <c r="E182" s="118"/>
      <c r="F182" s="36">
        <v>0</v>
      </c>
      <c r="G182" s="36">
        <v>0</v>
      </c>
      <c r="H182" s="184">
        <v>1</v>
      </c>
      <c r="I182" s="184"/>
      <c r="J182" s="181" t="s">
        <v>49</v>
      </c>
      <c r="K182" s="181"/>
      <c r="L182" s="38">
        <v>2</v>
      </c>
    </row>
    <row r="183" spans="1:12" ht="102.75" customHeight="1" x14ac:dyDescent="0.25">
      <c r="A183" s="118" t="s">
        <v>106</v>
      </c>
      <c r="B183" s="118"/>
      <c r="C183" s="118"/>
      <c r="D183" s="118"/>
      <c r="E183" s="118"/>
      <c r="F183" s="36">
        <v>0</v>
      </c>
      <c r="G183" s="36">
        <v>0</v>
      </c>
      <c r="H183" s="194">
        <v>1</v>
      </c>
      <c r="I183" s="194"/>
      <c r="J183" s="195" t="s">
        <v>49</v>
      </c>
      <c r="K183" s="195"/>
      <c r="L183" s="193">
        <v>2</v>
      </c>
    </row>
    <row r="184" spans="1:12" ht="15.75" customHeight="1" x14ac:dyDescent="0.25">
      <c r="A184" s="118" t="s">
        <v>107</v>
      </c>
      <c r="B184" s="118"/>
      <c r="C184" s="118"/>
      <c r="D184" s="118"/>
      <c r="E184" s="118"/>
      <c r="F184" s="36">
        <v>0</v>
      </c>
      <c r="G184" s="36">
        <v>0</v>
      </c>
      <c r="H184" s="184">
        <v>1</v>
      </c>
      <c r="I184" s="184"/>
      <c r="J184" s="181" t="s">
        <v>49</v>
      </c>
      <c r="K184" s="181"/>
      <c r="L184" s="66">
        <f>(L162+L163+L171+L178+L180)/5</f>
        <v>1.9666666666666668</v>
      </c>
    </row>
    <row r="185" spans="1:12" ht="15.75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1:12" ht="15.75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ht="15.75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1:12" ht="31.5" customHeight="1" x14ac:dyDescent="0.25">
      <c r="A188" s="22" t="s">
        <v>216</v>
      </c>
      <c r="B188" s="22" t="s">
        <v>215</v>
      </c>
      <c r="C188" s="87" t="s">
        <v>249</v>
      </c>
      <c r="D188" s="87"/>
      <c r="E188" s="87"/>
      <c r="F188" s="22" t="s">
        <v>215</v>
      </c>
      <c r="G188" s="196">
        <f>0.1*L102+0.7*L139+0.2*L184</f>
        <v>1.0220833333333335</v>
      </c>
      <c r="H188" s="22"/>
      <c r="I188" s="22"/>
      <c r="J188" s="22"/>
      <c r="K188" s="22"/>
      <c r="L188" s="22"/>
    </row>
    <row r="189" spans="1:12" ht="15.75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12" ht="15.75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1:12" ht="15.75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1:12" ht="37.5" customHeight="1" x14ac:dyDescent="0.25">
      <c r="A192" s="87" t="s">
        <v>20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20.2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185" t="s">
        <v>142</v>
      </c>
      <c r="K193" s="185"/>
      <c r="L193" s="185"/>
    </row>
    <row r="194" spans="1:12" ht="11.2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185" t="s">
        <v>1</v>
      </c>
      <c r="K194" s="185"/>
      <c r="L194" s="185"/>
    </row>
    <row r="195" spans="1:12" ht="11.2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185" t="s">
        <v>2</v>
      </c>
      <c r="K195" s="185"/>
      <c r="L195" s="185"/>
    </row>
    <row r="196" spans="1:12" ht="11.2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185" t="s">
        <v>3</v>
      </c>
      <c r="K196" s="185"/>
      <c r="L196" s="185"/>
    </row>
    <row r="197" spans="1:12" ht="11.2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185" t="s">
        <v>4</v>
      </c>
      <c r="K197" s="185"/>
      <c r="L197" s="185"/>
    </row>
    <row r="198" spans="1:12" ht="11.2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185" t="s">
        <v>5</v>
      </c>
      <c r="K198" s="185"/>
      <c r="L198" s="185"/>
    </row>
    <row r="199" spans="1:12" ht="11.2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185" t="s">
        <v>6</v>
      </c>
      <c r="K199" s="185"/>
      <c r="L199" s="185"/>
    </row>
    <row r="200" spans="1:12" ht="11.2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185" t="s">
        <v>7</v>
      </c>
      <c r="K200" s="185"/>
      <c r="L200" s="185"/>
    </row>
    <row r="201" spans="1:12" ht="11.2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185" t="s">
        <v>8</v>
      </c>
      <c r="K201" s="185"/>
      <c r="L201" s="185"/>
    </row>
    <row r="202" spans="1:12" ht="11.2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185" t="s">
        <v>9</v>
      </c>
      <c r="K202" s="185"/>
      <c r="L202" s="185"/>
    </row>
    <row r="203" spans="1:12" ht="37.5" customHeight="1" x14ac:dyDescent="0.25">
      <c r="A203" s="87" t="s">
        <v>166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37.5" customHeight="1" x14ac:dyDescent="0.25">
      <c r="A204" s="87" t="s">
        <v>253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37.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</row>
    <row r="206" spans="1:12" ht="37.5" customHeight="1" x14ac:dyDescent="0.25">
      <c r="A206" s="92" t="s">
        <v>167</v>
      </c>
      <c r="B206" s="92"/>
      <c r="C206" s="92"/>
      <c r="D206" s="92"/>
      <c r="E206" s="92"/>
      <c r="F206" s="92"/>
      <c r="G206" s="92"/>
      <c r="H206" s="92" t="s">
        <v>19</v>
      </c>
      <c r="I206" s="92"/>
      <c r="J206" s="92"/>
      <c r="K206" s="92"/>
      <c r="L206" s="92"/>
    </row>
    <row r="207" spans="1:12" ht="16.5" customHeight="1" x14ac:dyDescent="0.25">
      <c r="A207" s="92"/>
      <c r="B207" s="92"/>
      <c r="C207" s="92"/>
      <c r="D207" s="92"/>
      <c r="E207" s="92"/>
      <c r="F207" s="92"/>
      <c r="G207" s="92"/>
      <c r="H207" s="23">
        <v>2015</v>
      </c>
      <c r="I207" s="23">
        <v>2016</v>
      </c>
      <c r="J207" s="23">
        <v>2017</v>
      </c>
      <c r="K207" s="23">
        <v>2018</v>
      </c>
      <c r="L207" s="23">
        <v>2019</v>
      </c>
    </row>
    <row r="208" spans="1:12" ht="36" customHeight="1" x14ac:dyDescent="0.25">
      <c r="A208" s="118" t="s">
        <v>34</v>
      </c>
      <c r="B208" s="118"/>
      <c r="C208" s="118"/>
      <c r="D208" s="118"/>
      <c r="E208" s="118"/>
      <c r="F208" s="118"/>
      <c r="G208" s="118"/>
      <c r="H208" s="23" t="s">
        <v>35</v>
      </c>
      <c r="I208" s="23" t="s">
        <v>35</v>
      </c>
      <c r="J208" s="23" t="s">
        <v>35</v>
      </c>
      <c r="K208" s="23" t="s">
        <v>35</v>
      </c>
      <c r="L208" s="23" t="s">
        <v>35</v>
      </c>
    </row>
    <row r="209" spans="1:12" ht="14.25" customHeight="1" x14ac:dyDescent="0.25">
      <c r="A209" s="118" t="s">
        <v>36</v>
      </c>
      <c r="B209" s="118"/>
      <c r="C209" s="118"/>
      <c r="D209" s="118"/>
      <c r="E209" s="118"/>
      <c r="F209" s="118"/>
      <c r="G209" s="118"/>
      <c r="H209" s="23" t="s">
        <v>35</v>
      </c>
      <c r="I209" s="23" t="s">
        <v>35</v>
      </c>
      <c r="J209" s="23" t="s">
        <v>35</v>
      </c>
      <c r="K209" s="23" t="s">
        <v>35</v>
      </c>
      <c r="L209" s="23" t="s">
        <v>35</v>
      </c>
    </row>
    <row r="210" spans="1:12" ht="35.25" customHeight="1" x14ac:dyDescent="0.25">
      <c r="A210" s="118" t="s">
        <v>37</v>
      </c>
      <c r="B210" s="118"/>
      <c r="C210" s="118"/>
      <c r="D210" s="118"/>
      <c r="E210" s="118"/>
      <c r="F210" s="118"/>
      <c r="G210" s="118"/>
      <c r="H210" s="35">
        <v>0.2</v>
      </c>
      <c r="I210" s="35">
        <v>0.2</v>
      </c>
      <c r="J210" s="35">
        <v>0.2</v>
      </c>
      <c r="K210" s="35">
        <v>0.2</v>
      </c>
      <c r="L210" s="35">
        <v>0.2</v>
      </c>
    </row>
    <row r="211" spans="1:12" ht="43.5" customHeight="1" x14ac:dyDescent="0.25">
      <c r="A211" s="118" t="s">
        <v>39</v>
      </c>
      <c r="B211" s="118"/>
      <c r="C211" s="118"/>
      <c r="D211" s="118"/>
      <c r="E211" s="118"/>
      <c r="F211" s="118"/>
      <c r="G211" s="118"/>
      <c r="H211" s="23" t="s">
        <v>35</v>
      </c>
      <c r="I211" s="23" t="s">
        <v>35</v>
      </c>
      <c r="J211" s="23" t="s">
        <v>35</v>
      </c>
      <c r="K211" s="23" t="s">
        <v>35</v>
      </c>
      <c r="L211" s="23" t="s">
        <v>35</v>
      </c>
    </row>
    <row r="212" spans="1:12" ht="15.75" x14ac:dyDescent="0.25">
      <c r="A212" s="118" t="s">
        <v>40</v>
      </c>
      <c r="B212" s="118"/>
      <c r="C212" s="118"/>
      <c r="D212" s="118"/>
      <c r="E212" s="118"/>
      <c r="F212" s="118"/>
      <c r="G212" s="118"/>
      <c r="H212" s="23" t="s">
        <v>35</v>
      </c>
      <c r="I212" s="23" t="s">
        <v>35</v>
      </c>
      <c r="J212" s="23" t="s">
        <v>35</v>
      </c>
      <c r="K212" s="23" t="s">
        <v>35</v>
      </c>
      <c r="L212" s="23" t="s">
        <v>35</v>
      </c>
    </row>
    <row r="213" spans="1:12" ht="15.75" customHeight="1" x14ac:dyDescent="0.25">
      <c r="A213" s="118" t="s">
        <v>41</v>
      </c>
      <c r="B213" s="118"/>
      <c r="C213" s="118"/>
      <c r="D213" s="118"/>
      <c r="E213" s="118"/>
      <c r="F213" s="118"/>
      <c r="G213" s="118"/>
      <c r="H213" s="23">
        <v>1</v>
      </c>
      <c r="I213" s="23">
        <v>1</v>
      </c>
      <c r="J213" s="23">
        <v>1</v>
      </c>
      <c r="K213" s="23">
        <v>1</v>
      </c>
      <c r="L213" s="23">
        <v>1</v>
      </c>
    </row>
    <row r="214" spans="1:12" ht="28.5" customHeight="1" x14ac:dyDescent="0.25">
      <c r="A214" s="118" t="s">
        <v>45</v>
      </c>
      <c r="B214" s="118"/>
      <c r="C214" s="118"/>
      <c r="D214" s="118"/>
      <c r="E214" s="118"/>
      <c r="F214" s="118"/>
      <c r="G214" s="118"/>
      <c r="H214" s="23">
        <v>1</v>
      </c>
      <c r="I214" s="23">
        <v>1</v>
      </c>
      <c r="J214" s="23">
        <v>1</v>
      </c>
      <c r="K214" s="23">
        <v>1</v>
      </c>
      <c r="L214" s="23">
        <v>1</v>
      </c>
    </row>
    <row r="215" spans="1:12" ht="28.5" customHeight="1" x14ac:dyDescent="0.25">
      <c r="A215" s="118" t="s">
        <v>42</v>
      </c>
      <c r="B215" s="118"/>
      <c r="C215" s="118"/>
      <c r="D215" s="118"/>
      <c r="E215" s="118"/>
      <c r="F215" s="118"/>
      <c r="G215" s="118"/>
      <c r="H215" s="23">
        <v>3</v>
      </c>
      <c r="I215" s="23">
        <v>3</v>
      </c>
      <c r="J215" s="23">
        <v>3</v>
      </c>
      <c r="K215" s="23">
        <v>3</v>
      </c>
      <c r="L215" s="23">
        <v>3</v>
      </c>
    </row>
    <row r="216" spans="1:12" ht="30" customHeight="1" x14ac:dyDescent="0.25">
      <c r="A216" s="118" t="s">
        <v>43</v>
      </c>
      <c r="B216" s="118"/>
      <c r="C216" s="118"/>
      <c r="D216" s="118"/>
      <c r="E216" s="118"/>
      <c r="F216" s="118"/>
      <c r="G216" s="118"/>
      <c r="H216" s="23">
        <v>1</v>
      </c>
      <c r="I216" s="23">
        <v>1</v>
      </c>
      <c r="J216" s="23">
        <v>1</v>
      </c>
      <c r="K216" s="23">
        <v>1</v>
      </c>
      <c r="L216" s="23">
        <v>1</v>
      </c>
    </row>
    <row r="217" spans="1:12" ht="27.75" customHeight="1" x14ac:dyDescent="0.25">
      <c r="A217" s="118" t="s">
        <v>44</v>
      </c>
      <c r="B217" s="118"/>
      <c r="C217" s="118"/>
      <c r="D217" s="118"/>
      <c r="E217" s="118"/>
      <c r="F217" s="118"/>
      <c r="G217" s="118"/>
      <c r="H217" s="40" t="s">
        <v>35</v>
      </c>
      <c r="I217" s="40" t="s">
        <v>35</v>
      </c>
      <c r="J217" s="40" t="s">
        <v>35</v>
      </c>
      <c r="K217" s="40" t="s">
        <v>35</v>
      </c>
      <c r="L217" s="40" t="s">
        <v>35</v>
      </c>
    </row>
    <row r="218" spans="1:12" ht="14.25" customHeight="1" x14ac:dyDescent="0.25">
      <c r="A218" s="118" t="s">
        <v>36</v>
      </c>
      <c r="B218" s="118"/>
      <c r="C218" s="118"/>
      <c r="D218" s="118"/>
      <c r="E218" s="118"/>
      <c r="F218" s="118"/>
      <c r="G218" s="118"/>
      <c r="H218" s="23" t="s">
        <v>35</v>
      </c>
      <c r="I218" s="23" t="s">
        <v>35</v>
      </c>
      <c r="J218" s="23" t="s">
        <v>35</v>
      </c>
      <c r="K218" s="23" t="s">
        <v>35</v>
      </c>
      <c r="L218" s="23" t="s">
        <v>35</v>
      </c>
    </row>
    <row r="219" spans="1:12" ht="30.75" customHeight="1" x14ac:dyDescent="0.25">
      <c r="A219" s="118" t="s">
        <v>144</v>
      </c>
      <c r="B219" s="118"/>
      <c r="C219" s="118"/>
      <c r="D219" s="118"/>
      <c r="E219" s="118"/>
      <c r="F219" s="118"/>
      <c r="G219" s="118"/>
      <c r="H219" s="23">
        <v>1</v>
      </c>
      <c r="I219" s="23">
        <v>1</v>
      </c>
      <c r="J219" s="23">
        <v>1</v>
      </c>
      <c r="K219" s="23">
        <v>1</v>
      </c>
      <c r="L219" s="23">
        <v>1</v>
      </c>
    </row>
    <row r="220" spans="1:12" ht="32.25" customHeight="1" x14ac:dyDescent="0.25">
      <c r="A220" s="118" t="s">
        <v>55</v>
      </c>
      <c r="B220" s="118"/>
      <c r="C220" s="118"/>
      <c r="D220" s="118"/>
      <c r="E220" s="118"/>
      <c r="F220" s="118"/>
      <c r="G220" s="118"/>
      <c r="H220" s="23">
        <v>1</v>
      </c>
      <c r="I220" s="23">
        <v>1</v>
      </c>
      <c r="J220" s="23">
        <v>1</v>
      </c>
      <c r="K220" s="23">
        <v>1</v>
      </c>
      <c r="L220" s="23">
        <v>1</v>
      </c>
    </row>
    <row r="221" spans="1:12" ht="34.5" customHeight="1" x14ac:dyDescent="0.25">
      <c r="A221" s="118" t="s">
        <v>56</v>
      </c>
      <c r="B221" s="118"/>
      <c r="C221" s="118"/>
      <c r="D221" s="118"/>
      <c r="E221" s="118"/>
      <c r="F221" s="118"/>
      <c r="G221" s="118"/>
      <c r="H221" s="23">
        <v>0</v>
      </c>
      <c r="I221" s="23">
        <v>0</v>
      </c>
      <c r="J221" s="23">
        <v>0</v>
      </c>
      <c r="K221" s="23">
        <v>0</v>
      </c>
      <c r="L221" s="23">
        <v>0</v>
      </c>
    </row>
    <row r="222" spans="1:12" ht="41.25" customHeight="1" x14ac:dyDescent="0.25">
      <c r="A222" s="118" t="s">
        <v>57</v>
      </c>
      <c r="B222" s="118"/>
      <c r="C222" s="118"/>
      <c r="D222" s="118"/>
      <c r="E222" s="118"/>
      <c r="F222" s="118"/>
      <c r="G222" s="118"/>
      <c r="H222" s="23">
        <v>1</v>
      </c>
      <c r="I222" s="23">
        <v>1</v>
      </c>
      <c r="J222" s="23">
        <v>1</v>
      </c>
      <c r="K222" s="23">
        <v>1</v>
      </c>
      <c r="L222" s="23">
        <v>1</v>
      </c>
    </row>
    <row r="223" spans="1:12" ht="50.25" customHeight="1" x14ac:dyDescent="0.25">
      <c r="A223" s="118" t="s">
        <v>145</v>
      </c>
      <c r="B223" s="118"/>
      <c r="C223" s="118"/>
      <c r="D223" s="118"/>
      <c r="E223" s="118"/>
      <c r="F223" s="118"/>
      <c r="G223" s="118"/>
      <c r="H223" s="23">
        <v>1</v>
      </c>
      <c r="I223" s="23">
        <v>1</v>
      </c>
      <c r="J223" s="23">
        <v>1</v>
      </c>
      <c r="K223" s="23">
        <v>1</v>
      </c>
      <c r="L223" s="23">
        <v>1</v>
      </c>
    </row>
    <row r="224" spans="1:12" ht="32.25" customHeight="1" x14ac:dyDescent="0.25">
      <c r="A224" s="118" t="s">
        <v>48</v>
      </c>
      <c r="B224" s="118"/>
      <c r="C224" s="118"/>
      <c r="D224" s="118"/>
      <c r="E224" s="118"/>
      <c r="F224" s="118"/>
      <c r="G224" s="118"/>
      <c r="H224" s="40" t="s">
        <v>35</v>
      </c>
      <c r="I224" s="41" t="s">
        <v>35</v>
      </c>
      <c r="J224" s="41" t="s">
        <v>35</v>
      </c>
      <c r="K224" s="41" t="s">
        <v>35</v>
      </c>
      <c r="L224" s="41" t="s">
        <v>35</v>
      </c>
    </row>
    <row r="225" spans="1:12" ht="64.5" customHeight="1" x14ac:dyDescent="0.25">
      <c r="A225" s="118" t="s">
        <v>50</v>
      </c>
      <c r="B225" s="118"/>
      <c r="C225" s="118"/>
      <c r="D225" s="118"/>
      <c r="E225" s="118"/>
      <c r="F225" s="118"/>
      <c r="G225" s="118"/>
      <c r="H225" s="23">
        <v>0</v>
      </c>
      <c r="I225" s="23">
        <v>0</v>
      </c>
      <c r="J225" s="23">
        <v>0</v>
      </c>
      <c r="K225" s="23">
        <v>0</v>
      </c>
      <c r="L225" s="23">
        <v>0</v>
      </c>
    </row>
    <row r="226" spans="1:12" ht="32.25" customHeight="1" x14ac:dyDescent="0.25">
      <c r="A226" s="118" t="s">
        <v>51</v>
      </c>
      <c r="B226" s="118"/>
      <c r="C226" s="118"/>
      <c r="D226" s="118"/>
      <c r="E226" s="118"/>
      <c r="F226" s="118"/>
      <c r="G226" s="118"/>
      <c r="H226" s="40" t="s">
        <v>35</v>
      </c>
      <c r="I226" s="41" t="s">
        <v>35</v>
      </c>
      <c r="J226" s="41" t="s">
        <v>35</v>
      </c>
      <c r="K226" s="41" t="s">
        <v>35</v>
      </c>
      <c r="L226" s="41" t="s">
        <v>35</v>
      </c>
    </row>
    <row r="227" spans="1:12" ht="15" customHeight="1" x14ac:dyDescent="0.25">
      <c r="A227" s="118" t="s">
        <v>36</v>
      </c>
      <c r="B227" s="118"/>
      <c r="C227" s="118"/>
      <c r="D227" s="118"/>
      <c r="E227" s="118"/>
      <c r="F227" s="118"/>
      <c r="G227" s="118"/>
      <c r="H227" s="40" t="s">
        <v>35</v>
      </c>
      <c r="I227" s="41" t="s">
        <v>35</v>
      </c>
      <c r="J227" s="41" t="s">
        <v>35</v>
      </c>
      <c r="K227" s="41" t="s">
        <v>35</v>
      </c>
      <c r="L227" s="41" t="s">
        <v>35</v>
      </c>
    </row>
    <row r="228" spans="1:12" ht="42.75" customHeight="1" x14ac:dyDescent="0.25">
      <c r="A228" s="118" t="s">
        <v>52</v>
      </c>
      <c r="B228" s="118"/>
      <c r="C228" s="118"/>
      <c r="D228" s="118"/>
      <c r="E228" s="118"/>
      <c r="F228" s="118"/>
      <c r="G228" s="118"/>
      <c r="H228" s="23">
        <v>0</v>
      </c>
      <c r="I228" s="23">
        <v>0</v>
      </c>
      <c r="J228" s="23">
        <v>0</v>
      </c>
      <c r="K228" s="23">
        <v>0</v>
      </c>
      <c r="L228" s="23">
        <v>0</v>
      </c>
    </row>
    <row r="229" spans="1:12" ht="60" customHeight="1" x14ac:dyDescent="0.25">
      <c r="A229" s="118" t="s">
        <v>53</v>
      </c>
      <c r="B229" s="118"/>
      <c r="C229" s="118"/>
      <c r="D229" s="118"/>
      <c r="E229" s="118"/>
      <c r="F229" s="118"/>
      <c r="G229" s="118"/>
      <c r="H229" s="23">
        <v>0</v>
      </c>
      <c r="I229" s="23">
        <v>0</v>
      </c>
      <c r="J229" s="23">
        <v>0</v>
      </c>
      <c r="K229" s="23">
        <v>0</v>
      </c>
      <c r="L229" s="23">
        <v>0</v>
      </c>
    </row>
    <row r="230" spans="1:12" ht="26.25" customHeight="1" x14ac:dyDescent="0.25">
      <c r="A230" s="118" t="s">
        <v>146</v>
      </c>
      <c r="B230" s="118"/>
      <c r="C230" s="118"/>
      <c r="D230" s="118"/>
      <c r="E230" s="118"/>
      <c r="F230" s="118"/>
      <c r="G230" s="118"/>
      <c r="H230" s="40" t="s">
        <v>35</v>
      </c>
      <c r="I230" s="41" t="s">
        <v>35</v>
      </c>
      <c r="J230" s="41" t="s">
        <v>35</v>
      </c>
      <c r="K230" s="41" t="s">
        <v>35</v>
      </c>
      <c r="L230" s="41" t="s">
        <v>35</v>
      </c>
    </row>
    <row r="231" spans="1:12" ht="16.5" customHeight="1" x14ac:dyDescent="0.25">
      <c r="A231" s="118" t="s">
        <v>36</v>
      </c>
      <c r="B231" s="118"/>
      <c r="C231" s="118"/>
      <c r="D231" s="118"/>
      <c r="E231" s="118"/>
      <c r="F231" s="118"/>
      <c r="G231" s="118"/>
      <c r="H231" s="40" t="s">
        <v>35</v>
      </c>
      <c r="I231" s="41" t="s">
        <v>35</v>
      </c>
      <c r="J231" s="41" t="s">
        <v>35</v>
      </c>
      <c r="K231" s="41" t="s">
        <v>35</v>
      </c>
      <c r="L231" s="41" t="s">
        <v>35</v>
      </c>
    </row>
    <row r="232" spans="1:12" ht="47.25" customHeight="1" x14ac:dyDescent="0.25">
      <c r="A232" s="118" t="s">
        <v>147</v>
      </c>
      <c r="B232" s="118"/>
      <c r="C232" s="118"/>
      <c r="D232" s="118"/>
      <c r="E232" s="118"/>
      <c r="F232" s="118"/>
      <c r="G232" s="118"/>
      <c r="H232" s="23">
        <v>14</v>
      </c>
      <c r="I232" s="23">
        <v>14</v>
      </c>
      <c r="J232" s="23">
        <v>14</v>
      </c>
      <c r="K232" s="23">
        <v>14</v>
      </c>
      <c r="L232" s="23">
        <v>14</v>
      </c>
    </row>
    <row r="233" spans="1:12" ht="38.25" customHeight="1" x14ac:dyDescent="0.25">
      <c r="A233" s="118" t="s">
        <v>148</v>
      </c>
      <c r="B233" s="118"/>
      <c r="C233" s="118"/>
      <c r="D233" s="118"/>
      <c r="E233" s="118"/>
      <c r="F233" s="118"/>
      <c r="G233" s="118"/>
      <c r="H233" s="40" t="s">
        <v>35</v>
      </c>
      <c r="I233" s="41" t="s">
        <v>35</v>
      </c>
      <c r="J233" s="41" t="s">
        <v>35</v>
      </c>
      <c r="K233" s="41" t="s">
        <v>35</v>
      </c>
      <c r="L233" s="41" t="s">
        <v>35</v>
      </c>
    </row>
    <row r="234" spans="1:12" ht="34.5" customHeight="1" x14ac:dyDescent="0.25">
      <c r="A234" s="118" t="s">
        <v>149</v>
      </c>
      <c r="B234" s="118"/>
      <c r="C234" s="118"/>
      <c r="D234" s="118"/>
      <c r="E234" s="118"/>
      <c r="F234" s="118"/>
      <c r="G234" s="118"/>
      <c r="H234" s="23">
        <v>120</v>
      </c>
      <c r="I234" s="23">
        <v>120</v>
      </c>
      <c r="J234" s="23">
        <v>120</v>
      </c>
      <c r="K234" s="23">
        <v>120</v>
      </c>
      <c r="L234" s="23">
        <v>120</v>
      </c>
    </row>
    <row r="235" spans="1:12" ht="17.25" customHeight="1" x14ac:dyDescent="0.25">
      <c r="A235" s="118" t="s">
        <v>73</v>
      </c>
      <c r="B235" s="118"/>
      <c r="C235" s="118"/>
      <c r="D235" s="118"/>
      <c r="E235" s="118"/>
      <c r="F235" s="118"/>
      <c r="G235" s="118"/>
      <c r="H235" s="23">
        <v>120</v>
      </c>
      <c r="I235" s="23">
        <v>120</v>
      </c>
      <c r="J235" s="23">
        <v>120</v>
      </c>
      <c r="K235" s="23">
        <v>120</v>
      </c>
      <c r="L235" s="23">
        <v>120</v>
      </c>
    </row>
    <row r="236" spans="1:12" ht="60.75" customHeight="1" x14ac:dyDescent="0.25">
      <c r="A236" s="118" t="s">
        <v>150</v>
      </c>
      <c r="B236" s="118"/>
      <c r="C236" s="118"/>
      <c r="D236" s="118"/>
      <c r="E236" s="118"/>
      <c r="F236" s="118"/>
      <c r="G236" s="118"/>
      <c r="H236" s="35">
        <v>0.3</v>
      </c>
      <c r="I236" s="35">
        <v>0.3</v>
      </c>
      <c r="J236" s="35">
        <v>0.3</v>
      </c>
      <c r="K236" s="35">
        <v>0.3</v>
      </c>
      <c r="L236" s="35">
        <v>0.3</v>
      </c>
    </row>
    <row r="237" spans="1:12" ht="31.5" customHeight="1" x14ac:dyDescent="0.25">
      <c r="A237" s="118" t="s">
        <v>151</v>
      </c>
      <c r="B237" s="118"/>
      <c r="C237" s="118"/>
      <c r="D237" s="118"/>
      <c r="E237" s="118"/>
      <c r="F237" s="118"/>
      <c r="G237" s="118"/>
      <c r="H237" s="40" t="s">
        <v>35</v>
      </c>
      <c r="I237" s="41" t="s">
        <v>35</v>
      </c>
      <c r="J237" s="41" t="s">
        <v>35</v>
      </c>
      <c r="K237" s="41" t="s">
        <v>35</v>
      </c>
      <c r="L237" s="41" t="s">
        <v>35</v>
      </c>
    </row>
    <row r="238" spans="1:12" ht="36" customHeight="1" x14ac:dyDescent="0.25">
      <c r="A238" s="118" t="s">
        <v>152</v>
      </c>
      <c r="B238" s="118"/>
      <c r="C238" s="118"/>
      <c r="D238" s="118"/>
      <c r="E238" s="118"/>
      <c r="F238" s="118"/>
      <c r="G238" s="118"/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1:12" ht="27.75" customHeight="1" x14ac:dyDescent="0.25">
      <c r="A239" s="118" t="s">
        <v>153</v>
      </c>
      <c r="B239" s="118"/>
      <c r="C239" s="118"/>
      <c r="D239" s="118"/>
      <c r="E239" s="118"/>
      <c r="F239" s="118"/>
      <c r="G239" s="118"/>
      <c r="H239" s="40" t="s">
        <v>35</v>
      </c>
      <c r="I239" s="41" t="s">
        <v>35</v>
      </c>
      <c r="J239" s="41" t="s">
        <v>35</v>
      </c>
      <c r="K239" s="41" t="s">
        <v>35</v>
      </c>
      <c r="L239" s="41" t="s">
        <v>35</v>
      </c>
    </row>
    <row r="240" spans="1:12" ht="17.25" customHeight="1" x14ac:dyDescent="0.25">
      <c r="A240" s="118" t="s">
        <v>36</v>
      </c>
      <c r="B240" s="118"/>
      <c r="C240" s="118"/>
      <c r="D240" s="118"/>
      <c r="E240" s="118"/>
      <c r="F240" s="118"/>
      <c r="G240" s="118"/>
      <c r="H240" s="40" t="s">
        <v>35</v>
      </c>
      <c r="I240" s="41" t="s">
        <v>35</v>
      </c>
      <c r="J240" s="41" t="s">
        <v>35</v>
      </c>
      <c r="K240" s="41" t="s">
        <v>35</v>
      </c>
      <c r="L240" s="41" t="s">
        <v>35</v>
      </c>
    </row>
    <row r="241" spans="1:12" ht="46.5" customHeight="1" x14ac:dyDescent="0.25">
      <c r="A241" s="118" t="s">
        <v>154</v>
      </c>
      <c r="B241" s="118"/>
      <c r="C241" s="118"/>
      <c r="D241" s="118"/>
      <c r="E241" s="118"/>
      <c r="F241" s="118"/>
      <c r="G241" s="118"/>
      <c r="H241" s="23">
        <v>1</v>
      </c>
      <c r="I241" s="23">
        <v>1</v>
      </c>
      <c r="J241" s="23">
        <v>1</v>
      </c>
      <c r="K241" s="23">
        <v>1</v>
      </c>
      <c r="L241" s="23">
        <v>1</v>
      </c>
    </row>
    <row r="242" spans="1:12" ht="59.25" customHeight="1" x14ac:dyDescent="0.25">
      <c r="A242" s="118" t="s">
        <v>155</v>
      </c>
      <c r="B242" s="118"/>
      <c r="C242" s="118"/>
      <c r="D242" s="118"/>
      <c r="E242" s="118"/>
      <c r="F242" s="118"/>
      <c r="G242" s="118"/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1:12" ht="28.5" customHeight="1" x14ac:dyDescent="0.25">
      <c r="A243" s="118" t="s">
        <v>156</v>
      </c>
      <c r="B243" s="118"/>
      <c r="C243" s="118"/>
      <c r="D243" s="118"/>
      <c r="E243" s="118"/>
      <c r="F243" s="118"/>
      <c r="G243" s="118"/>
      <c r="H243" s="40" t="s">
        <v>35</v>
      </c>
      <c r="I243" s="41" t="s">
        <v>35</v>
      </c>
      <c r="J243" s="41" t="s">
        <v>35</v>
      </c>
      <c r="K243" s="41" t="s">
        <v>35</v>
      </c>
      <c r="L243" s="41" t="s">
        <v>35</v>
      </c>
    </row>
    <row r="244" spans="1:12" ht="51" customHeight="1" x14ac:dyDescent="0.25">
      <c r="A244" s="118" t="s">
        <v>157</v>
      </c>
      <c r="B244" s="118"/>
      <c r="C244" s="118"/>
      <c r="D244" s="118"/>
      <c r="E244" s="118"/>
      <c r="F244" s="118"/>
      <c r="G244" s="118"/>
      <c r="H244" s="23">
        <v>0</v>
      </c>
      <c r="I244" s="23">
        <v>0</v>
      </c>
      <c r="J244" s="23">
        <v>0</v>
      </c>
      <c r="K244" s="23">
        <v>0</v>
      </c>
      <c r="L244" s="23">
        <v>0</v>
      </c>
    </row>
    <row r="245" spans="1:12" ht="49.5" customHeight="1" x14ac:dyDescent="0.25">
      <c r="A245" s="118" t="s">
        <v>109</v>
      </c>
      <c r="B245" s="118"/>
      <c r="C245" s="118"/>
      <c r="D245" s="118"/>
      <c r="E245" s="118"/>
      <c r="F245" s="118"/>
      <c r="G245" s="118"/>
      <c r="H245" s="40" t="s">
        <v>168</v>
      </c>
      <c r="I245" s="41">
        <v>1</v>
      </c>
      <c r="J245" s="41">
        <v>1</v>
      </c>
      <c r="K245" s="41">
        <v>1</v>
      </c>
      <c r="L245" s="41">
        <v>1</v>
      </c>
    </row>
    <row r="246" spans="1:12" ht="15" customHeight="1" x14ac:dyDescent="0.25">
      <c r="A246" s="118" t="s">
        <v>89</v>
      </c>
      <c r="B246" s="118"/>
      <c r="C246" s="118"/>
      <c r="D246" s="118"/>
      <c r="E246" s="118"/>
      <c r="F246" s="118"/>
      <c r="G246" s="118"/>
      <c r="H246" s="40" t="s">
        <v>35</v>
      </c>
      <c r="I246" s="41" t="s">
        <v>35</v>
      </c>
      <c r="J246" s="41" t="s">
        <v>35</v>
      </c>
      <c r="K246" s="41" t="s">
        <v>35</v>
      </c>
      <c r="L246" s="41" t="s">
        <v>35</v>
      </c>
    </row>
    <row r="247" spans="1:12" ht="13.5" customHeight="1" x14ac:dyDescent="0.25">
      <c r="A247" s="118" t="s">
        <v>36</v>
      </c>
      <c r="B247" s="118"/>
      <c r="C247" s="118"/>
      <c r="D247" s="118"/>
      <c r="E247" s="118"/>
      <c r="F247" s="118"/>
      <c r="G247" s="118"/>
      <c r="H247" s="40" t="s">
        <v>35</v>
      </c>
      <c r="I247" s="41" t="s">
        <v>35</v>
      </c>
      <c r="J247" s="41" t="s">
        <v>35</v>
      </c>
      <c r="K247" s="41" t="s">
        <v>35</v>
      </c>
      <c r="L247" s="41" t="s">
        <v>35</v>
      </c>
    </row>
    <row r="248" spans="1:12" ht="45" customHeight="1" x14ac:dyDescent="0.25">
      <c r="A248" s="118" t="s">
        <v>90</v>
      </c>
      <c r="B248" s="118"/>
      <c r="C248" s="118"/>
      <c r="D248" s="118"/>
      <c r="E248" s="118"/>
      <c r="F248" s="118"/>
      <c r="G248" s="118"/>
      <c r="H248" s="40">
        <v>0</v>
      </c>
      <c r="I248" s="41">
        <v>0</v>
      </c>
      <c r="J248" s="41">
        <v>0</v>
      </c>
      <c r="K248" s="41">
        <v>0</v>
      </c>
      <c r="L248" s="41">
        <v>0</v>
      </c>
    </row>
    <row r="249" spans="1:12" ht="50.25" customHeight="1" x14ac:dyDescent="0.25">
      <c r="A249" s="118" t="s">
        <v>91</v>
      </c>
      <c r="B249" s="118"/>
      <c r="C249" s="118"/>
      <c r="D249" s="118"/>
      <c r="E249" s="118"/>
      <c r="F249" s="118"/>
      <c r="G249" s="118"/>
      <c r="H249" s="40">
        <v>0</v>
      </c>
      <c r="I249" s="41">
        <v>0</v>
      </c>
      <c r="J249" s="41">
        <v>0</v>
      </c>
      <c r="K249" s="41">
        <v>0</v>
      </c>
      <c r="L249" s="41">
        <v>0</v>
      </c>
    </row>
    <row r="250" spans="1:12" ht="61.5" customHeight="1" x14ac:dyDescent="0.25">
      <c r="A250" s="118" t="s">
        <v>162</v>
      </c>
      <c r="B250" s="118"/>
      <c r="C250" s="118"/>
      <c r="D250" s="118"/>
      <c r="E250" s="118"/>
      <c r="F250" s="118"/>
      <c r="G250" s="118"/>
      <c r="H250" s="40">
        <v>0</v>
      </c>
      <c r="I250" s="41">
        <v>0</v>
      </c>
      <c r="J250" s="41">
        <v>0</v>
      </c>
      <c r="K250" s="41">
        <v>0</v>
      </c>
      <c r="L250" s="41">
        <v>0</v>
      </c>
    </row>
    <row r="251" spans="1:12" ht="57.75" customHeight="1" x14ac:dyDescent="0.25">
      <c r="A251" s="118" t="s">
        <v>93</v>
      </c>
      <c r="B251" s="118"/>
      <c r="C251" s="118"/>
      <c r="D251" s="118"/>
      <c r="E251" s="118"/>
      <c r="F251" s="118"/>
      <c r="G251" s="118"/>
      <c r="H251" s="40">
        <v>0</v>
      </c>
      <c r="I251" s="41">
        <v>0</v>
      </c>
      <c r="J251" s="41">
        <v>0</v>
      </c>
      <c r="K251" s="41">
        <v>0</v>
      </c>
      <c r="L251" s="41">
        <v>0</v>
      </c>
    </row>
    <row r="252" spans="1:12" ht="47.25" customHeight="1" x14ac:dyDescent="0.25">
      <c r="A252" s="118" t="s">
        <v>163</v>
      </c>
      <c r="B252" s="118"/>
      <c r="C252" s="118"/>
      <c r="D252" s="118"/>
      <c r="E252" s="118"/>
      <c r="F252" s="118"/>
      <c r="G252" s="118"/>
      <c r="H252" s="40">
        <v>0</v>
      </c>
      <c r="I252" s="41">
        <v>0</v>
      </c>
      <c r="J252" s="41">
        <v>0</v>
      </c>
      <c r="K252" s="41">
        <v>0</v>
      </c>
      <c r="L252" s="41">
        <v>0</v>
      </c>
    </row>
    <row r="253" spans="1:12" ht="35.25" customHeight="1" x14ac:dyDescent="0.25">
      <c r="A253" s="118" t="s">
        <v>95</v>
      </c>
      <c r="B253" s="118"/>
      <c r="C253" s="118"/>
      <c r="D253" s="118"/>
      <c r="E253" s="118"/>
      <c r="F253" s="118"/>
      <c r="G253" s="118"/>
      <c r="H253" s="23">
        <v>2</v>
      </c>
      <c r="I253" s="23">
        <v>3</v>
      </c>
      <c r="J253" s="23">
        <v>3</v>
      </c>
      <c r="K253" s="23">
        <v>0</v>
      </c>
      <c r="L253" s="23">
        <v>0</v>
      </c>
    </row>
    <row r="254" spans="1:12" ht="14.25" customHeight="1" x14ac:dyDescent="0.25">
      <c r="A254" s="118" t="s">
        <v>96</v>
      </c>
      <c r="B254" s="118"/>
      <c r="C254" s="118"/>
      <c r="D254" s="118"/>
      <c r="E254" s="118"/>
      <c r="F254" s="118"/>
      <c r="G254" s="118"/>
      <c r="H254" s="40" t="s">
        <v>35</v>
      </c>
      <c r="I254" s="41" t="s">
        <v>35</v>
      </c>
      <c r="J254" s="41" t="s">
        <v>35</v>
      </c>
      <c r="K254" s="41" t="s">
        <v>35</v>
      </c>
      <c r="L254" s="41" t="s">
        <v>35</v>
      </c>
    </row>
    <row r="255" spans="1:12" ht="13.5" customHeight="1" x14ac:dyDescent="0.25">
      <c r="A255" s="118" t="s">
        <v>36</v>
      </c>
      <c r="B255" s="118"/>
      <c r="C255" s="118"/>
      <c r="D255" s="118"/>
      <c r="E255" s="118"/>
      <c r="F255" s="118"/>
      <c r="G255" s="118"/>
      <c r="H255" s="40" t="s">
        <v>35</v>
      </c>
      <c r="I255" s="41" t="s">
        <v>35</v>
      </c>
      <c r="J255" s="41" t="s">
        <v>35</v>
      </c>
      <c r="K255" s="41" t="s">
        <v>35</v>
      </c>
      <c r="L255" s="41" t="s">
        <v>35</v>
      </c>
    </row>
    <row r="256" spans="1:12" ht="33.75" customHeight="1" x14ac:dyDescent="0.25">
      <c r="A256" s="118" t="s">
        <v>97</v>
      </c>
      <c r="B256" s="118"/>
      <c r="C256" s="118"/>
      <c r="D256" s="118"/>
      <c r="E256" s="118"/>
      <c r="F256" s="118"/>
      <c r="G256" s="118"/>
      <c r="H256" s="40">
        <v>0</v>
      </c>
      <c r="I256" s="41">
        <v>0</v>
      </c>
      <c r="J256" s="41">
        <v>0</v>
      </c>
      <c r="K256" s="41">
        <v>0</v>
      </c>
      <c r="L256" s="41">
        <v>0</v>
      </c>
    </row>
    <row r="257" spans="1:12" ht="32.25" customHeight="1" x14ac:dyDescent="0.25">
      <c r="A257" s="118" t="s">
        <v>98</v>
      </c>
      <c r="B257" s="118"/>
      <c r="C257" s="118"/>
      <c r="D257" s="118"/>
      <c r="E257" s="118"/>
      <c r="F257" s="118"/>
      <c r="G257" s="118"/>
      <c r="H257" s="40" t="s">
        <v>35</v>
      </c>
      <c r="I257" s="41" t="s">
        <v>35</v>
      </c>
      <c r="J257" s="41" t="s">
        <v>35</v>
      </c>
      <c r="K257" s="41" t="s">
        <v>35</v>
      </c>
      <c r="L257" s="41" t="s">
        <v>35</v>
      </c>
    </row>
    <row r="258" spans="1:12" ht="14.25" customHeight="1" x14ac:dyDescent="0.25">
      <c r="A258" s="118" t="s">
        <v>99</v>
      </c>
      <c r="B258" s="118"/>
      <c r="C258" s="118"/>
      <c r="D258" s="118"/>
      <c r="E258" s="118"/>
      <c r="F258" s="118"/>
      <c r="G258" s="118"/>
      <c r="H258" s="23">
        <v>10</v>
      </c>
      <c r="I258" s="23">
        <v>0</v>
      </c>
      <c r="J258" s="23">
        <v>10</v>
      </c>
      <c r="K258" s="23">
        <v>0</v>
      </c>
      <c r="L258" s="23">
        <v>10</v>
      </c>
    </row>
    <row r="259" spans="1:12" ht="14.25" customHeight="1" x14ac:dyDescent="0.25">
      <c r="A259" s="118" t="s">
        <v>100</v>
      </c>
      <c r="B259" s="118"/>
      <c r="C259" s="118"/>
      <c r="D259" s="118"/>
      <c r="E259" s="118"/>
      <c r="F259" s="118"/>
      <c r="G259" s="118"/>
      <c r="H259" s="40">
        <v>0</v>
      </c>
      <c r="I259" s="41">
        <v>0</v>
      </c>
      <c r="J259" s="41">
        <v>0</v>
      </c>
      <c r="K259" s="41">
        <v>0</v>
      </c>
      <c r="L259" s="41">
        <v>0</v>
      </c>
    </row>
    <row r="260" spans="1:12" ht="14.25" customHeight="1" x14ac:dyDescent="0.25">
      <c r="A260" s="118" t="s">
        <v>164</v>
      </c>
      <c r="B260" s="118"/>
      <c r="C260" s="118"/>
      <c r="D260" s="118"/>
      <c r="E260" s="118"/>
      <c r="F260" s="118"/>
      <c r="G260" s="118"/>
      <c r="H260" s="40">
        <v>0</v>
      </c>
      <c r="I260" s="41">
        <v>0</v>
      </c>
      <c r="J260" s="41">
        <v>0</v>
      </c>
      <c r="K260" s="41">
        <v>0</v>
      </c>
      <c r="L260" s="41">
        <v>0</v>
      </c>
    </row>
    <row r="261" spans="1:12" ht="14.25" customHeight="1" x14ac:dyDescent="0.25">
      <c r="A261" s="118" t="s">
        <v>102</v>
      </c>
      <c r="B261" s="118"/>
      <c r="C261" s="118"/>
      <c r="D261" s="118"/>
      <c r="E261" s="118"/>
      <c r="F261" s="118"/>
      <c r="G261" s="118"/>
      <c r="H261" s="40" t="s">
        <v>35</v>
      </c>
      <c r="I261" s="41" t="s">
        <v>35</v>
      </c>
      <c r="J261" s="41" t="s">
        <v>35</v>
      </c>
      <c r="K261" s="41" t="s">
        <v>35</v>
      </c>
      <c r="L261" s="41" t="s">
        <v>35</v>
      </c>
    </row>
    <row r="262" spans="1:12" ht="33.75" customHeight="1" x14ac:dyDescent="0.25">
      <c r="A262" s="118" t="s">
        <v>103</v>
      </c>
      <c r="B262" s="118"/>
      <c r="C262" s="118"/>
      <c r="D262" s="118"/>
      <c r="E262" s="118"/>
      <c r="F262" s="118"/>
      <c r="G262" s="118"/>
      <c r="H262" s="40">
        <v>0</v>
      </c>
      <c r="I262" s="41">
        <v>0</v>
      </c>
      <c r="J262" s="41">
        <v>0</v>
      </c>
      <c r="K262" s="41">
        <v>0</v>
      </c>
      <c r="L262" s="41">
        <v>0</v>
      </c>
    </row>
    <row r="263" spans="1:12" ht="43.5" customHeight="1" x14ac:dyDescent="0.25">
      <c r="A263" s="118" t="s">
        <v>104</v>
      </c>
      <c r="B263" s="118"/>
      <c r="C263" s="118"/>
      <c r="D263" s="118"/>
      <c r="E263" s="118"/>
      <c r="F263" s="118"/>
      <c r="G263" s="118"/>
      <c r="H263" s="40" t="s">
        <v>35</v>
      </c>
      <c r="I263" s="41" t="s">
        <v>35</v>
      </c>
      <c r="J263" s="41" t="s">
        <v>35</v>
      </c>
      <c r="K263" s="41" t="s">
        <v>35</v>
      </c>
      <c r="L263" s="41" t="s">
        <v>35</v>
      </c>
    </row>
    <row r="264" spans="1:12" ht="12.75" customHeight="1" x14ac:dyDescent="0.25">
      <c r="A264" s="118" t="s">
        <v>36</v>
      </c>
      <c r="B264" s="118"/>
      <c r="C264" s="118"/>
      <c r="D264" s="118"/>
      <c r="E264" s="118"/>
      <c r="F264" s="118"/>
      <c r="G264" s="118"/>
      <c r="H264" s="40" t="s">
        <v>35</v>
      </c>
      <c r="I264" s="41" t="s">
        <v>35</v>
      </c>
      <c r="J264" s="41" t="s">
        <v>35</v>
      </c>
      <c r="K264" s="41" t="s">
        <v>35</v>
      </c>
      <c r="L264" s="41" t="s">
        <v>35</v>
      </c>
    </row>
    <row r="265" spans="1:12" ht="30" customHeight="1" x14ac:dyDescent="0.25">
      <c r="A265" s="118" t="s">
        <v>105</v>
      </c>
      <c r="B265" s="118"/>
      <c r="C265" s="118"/>
      <c r="D265" s="118"/>
      <c r="E265" s="118"/>
      <c r="F265" s="118"/>
      <c r="G265" s="118"/>
      <c r="H265" s="40">
        <v>0</v>
      </c>
      <c r="I265" s="41">
        <v>0</v>
      </c>
      <c r="J265" s="41">
        <v>0</v>
      </c>
      <c r="K265" s="41">
        <v>0</v>
      </c>
      <c r="L265" s="41">
        <v>0</v>
      </c>
    </row>
    <row r="266" spans="1:12" ht="58.5" customHeight="1" x14ac:dyDescent="0.25">
      <c r="A266" s="118" t="s">
        <v>106</v>
      </c>
      <c r="B266" s="118"/>
      <c r="C266" s="118"/>
      <c r="D266" s="118"/>
      <c r="E266" s="118"/>
      <c r="F266" s="118"/>
      <c r="G266" s="118"/>
      <c r="H266" s="40">
        <v>0</v>
      </c>
      <c r="I266" s="41">
        <v>0</v>
      </c>
      <c r="J266" s="41">
        <v>0</v>
      </c>
      <c r="K266" s="41">
        <v>0</v>
      </c>
      <c r="L266" s="41">
        <v>0</v>
      </c>
    </row>
    <row r="267" spans="1:12" ht="15.75" x14ac:dyDescent="0.25">
      <c r="A267" s="206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 ht="15.75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1:12" ht="30.75" customHeight="1" x14ac:dyDescent="0.25">
      <c r="A269" s="87" t="str">
        <f>A192</f>
        <v>Исполнительный директор                                                              В.Н. Труфанов</v>
      </c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46.5" customHeight="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1:12" ht="12" customHeight="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42" t="s">
        <v>169</v>
      </c>
    </row>
    <row r="272" spans="1:12" ht="12" customHeight="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42" t="s">
        <v>1</v>
      </c>
    </row>
    <row r="273" spans="1:12" ht="12" customHeight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42" t="s">
        <v>2</v>
      </c>
    </row>
    <row r="274" spans="1:12" ht="12" customHeight="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42" t="s">
        <v>3</v>
      </c>
    </row>
    <row r="275" spans="1:12" ht="12" customHeight="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42" t="s">
        <v>170</v>
      </c>
    </row>
    <row r="276" spans="1:12" ht="12" customHeight="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42" t="s">
        <v>171</v>
      </c>
    </row>
    <row r="277" spans="1:12" ht="12" customHeight="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42" t="s">
        <v>7</v>
      </c>
    </row>
    <row r="278" spans="1:12" ht="12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42" t="s">
        <v>8</v>
      </c>
    </row>
    <row r="279" spans="1:12" ht="12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43" t="s">
        <v>9</v>
      </c>
    </row>
    <row r="280" spans="1:12" ht="12" customHeight="1" x14ac:dyDescent="0.25">
      <c r="A280" s="187" t="s">
        <v>172</v>
      </c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</row>
    <row r="281" spans="1:12" ht="12" customHeight="1" x14ac:dyDescent="0.25">
      <c r="A281" s="187" t="s">
        <v>173</v>
      </c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</row>
    <row r="282" spans="1:12" ht="12" customHeight="1" x14ac:dyDescent="0.25">
      <c r="A282" s="187" t="s">
        <v>174</v>
      </c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</row>
    <row r="283" spans="1:12" ht="12" customHeight="1" x14ac:dyDescent="0.25">
      <c r="A283" s="45"/>
      <c r="B283" s="46"/>
      <c r="C283" s="46"/>
      <c r="D283" s="44"/>
      <c r="E283" s="44"/>
      <c r="F283" s="44"/>
      <c r="G283" s="44"/>
      <c r="H283" s="44"/>
      <c r="I283" s="44"/>
      <c r="J283" s="44"/>
      <c r="K283" s="44"/>
      <c r="L283" s="47"/>
    </row>
    <row r="284" spans="1:12" ht="12" customHeight="1" x14ac:dyDescent="0.25">
      <c r="A284" s="188" t="str">
        <f>A204</f>
        <v>ООО Энергетическая компания "Радиан"</v>
      </c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</row>
    <row r="285" spans="1:12" ht="12" customHeight="1" x14ac:dyDescent="0.25">
      <c r="A285" s="45"/>
      <c r="B285" s="46"/>
      <c r="C285" s="46"/>
      <c r="D285" s="44"/>
      <c r="E285" s="44"/>
      <c r="F285" s="44"/>
      <c r="G285" s="44"/>
      <c r="H285" s="44"/>
      <c r="I285" s="44"/>
      <c r="J285" s="44"/>
      <c r="K285" s="44"/>
      <c r="L285" s="47"/>
    </row>
    <row r="286" spans="1:12" ht="12" customHeight="1" x14ac:dyDescent="0.25">
      <c r="A286" s="48"/>
      <c r="B286" s="46"/>
      <c r="C286" s="46"/>
      <c r="D286" s="44"/>
      <c r="E286" s="44"/>
      <c r="F286" s="44"/>
      <c r="G286" s="44"/>
      <c r="H286" s="44"/>
      <c r="I286" s="44"/>
      <c r="J286" s="44"/>
      <c r="K286" s="44"/>
      <c r="L286" s="47"/>
    </row>
    <row r="287" spans="1:12" ht="12" customHeight="1" x14ac:dyDescent="0.25">
      <c r="A287" s="186" t="s">
        <v>17</v>
      </c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53" t="s">
        <v>24</v>
      </c>
    </row>
    <row r="288" spans="1:12" ht="12" customHeight="1" x14ac:dyDescent="0.25">
      <c r="A288" s="186">
        <v>1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53">
        <v>2</v>
      </c>
    </row>
    <row r="289" spans="1:12" ht="58.5" customHeight="1" x14ac:dyDescent="0.25">
      <c r="A289" s="118" t="s">
        <v>198</v>
      </c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54">
        <v>9</v>
      </c>
    </row>
    <row r="290" spans="1:12" ht="52.5" customHeight="1" x14ac:dyDescent="0.25">
      <c r="A290" s="118" t="s">
        <v>199</v>
      </c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54">
        <v>2</v>
      </c>
    </row>
    <row r="291" spans="1:12" ht="20.25" customHeight="1" x14ac:dyDescent="0.25">
      <c r="A291" s="118" t="s">
        <v>200</v>
      </c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54">
        <f>L289/7</f>
        <v>1.2857142857142858</v>
      </c>
    </row>
    <row r="292" spans="1:12" ht="12" customHeight="1" x14ac:dyDescent="0.25">
      <c r="A292" s="48"/>
      <c r="B292" s="46"/>
      <c r="C292" s="46"/>
      <c r="D292" s="44"/>
      <c r="E292" s="44"/>
      <c r="F292" s="44"/>
      <c r="G292" s="44"/>
      <c r="H292" s="44"/>
      <c r="I292" s="44"/>
      <c r="J292" s="44"/>
      <c r="K292" s="44"/>
      <c r="L292" s="47"/>
    </row>
    <row r="293" spans="1:12" ht="12" customHeight="1" x14ac:dyDescent="0.25">
      <c r="A293" s="48"/>
      <c r="B293" s="46"/>
      <c r="C293" s="46"/>
      <c r="D293" s="44"/>
      <c r="E293" s="44"/>
      <c r="F293" s="44"/>
      <c r="G293" s="44"/>
      <c r="H293" s="44"/>
      <c r="I293" s="44"/>
      <c r="J293" s="44"/>
      <c r="K293" s="44"/>
      <c r="L293" s="47"/>
    </row>
    <row r="294" spans="1:12" ht="24.75" customHeight="1" x14ac:dyDescent="0.25">
      <c r="A294" s="172" t="s">
        <v>189</v>
      </c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</row>
    <row r="295" spans="1:12" ht="12" customHeight="1" x14ac:dyDescent="0.25">
      <c r="A295" s="172" t="s">
        <v>176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</row>
    <row r="296" spans="1:12" ht="12" customHeight="1" x14ac:dyDescent="0.25">
      <c r="A296" s="172" t="s">
        <v>190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</row>
    <row r="297" spans="1:12" ht="18" customHeight="1" x14ac:dyDescent="0.25">
      <c r="A297" s="179" t="s">
        <v>220</v>
      </c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</row>
    <row r="298" spans="1:12" ht="17.25" customHeight="1" x14ac:dyDescent="0.25">
      <c r="A298" s="55" t="s">
        <v>175</v>
      </c>
      <c r="B298" s="31"/>
      <c r="C298" s="31"/>
      <c r="D298" s="22"/>
      <c r="E298" s="22"/>
      <c r="F298" s="22"/>
      <c r="G298" s="22"/>
      <c r="H298" s="22"/>
      <c r="I298" s="22"/>
      <c r="J298" s="22"/>
      <c r="K298" s="22"/>
      <c r="L298" s="56"/>
    </row>
    <row r="299" spans="1:12" ht="24" customHeight="1" x14ac:dyDescent="0.25">
      <c r="A299" s="189" t="str">
        <f>A284</f>
        <v>ООО Энергетическая компания "Радиан"</v>
      </c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</row>
    <row r="300" spans="1:12" ht="12" customHeight="1" x14ac:dyDescent="0.25">
      <c r="A300" s="7"/>
      <c r="B300" s="31"/>
      <c r="C300" s="31"/>
      <c r="D300" s="22"/>
      <c r="E300" s="22"/>
      <c r="F300" s="22"/>
      <c r="G300" s="22"/>
      <c r="H300" s="22"/>
      <c r="I300" s="22"/>
      <c r="J300" s="22"/>
      <c r="K300" s="22"/>
    </row>
    <row r="301" spans="1:12" ht="12" customHeight="1" x14ac:dyDescent="0.25">
      <c r="A301" s="144" t="s">
        <v>17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26" t="s">
        <v>24</v>
      </c>
    </row>
    <row r="302" spans="1:12" ht="12" customHeight="1" x14ac:dyDescent="0.25">
      <c r="A302" s="144">
        <v>1</v>
      </c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26">
        <v>2</v>
      </c>
    </row>
    <row r="303" spans="1:12" ht="40.5" customHeight="1" x14ac:dyDescent="0.25">
      <c r="A303" s="77" t="s">
        <v>201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29">
        <v>2</v>
      </c>
    </row>
    <row r="304" spans="1:12" ht="56.25" customHeight="1" x14ac:dyDescent="0.25">
      <c r="A304" s="77" t="s">
        <v>202</v>
      </c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29">
        <v>0</v>
      </c>
    </row>
    <row r="305" spans="1:12" ht="33" customHeight="1" x14ac:dyDescent="0.25">
      <c r="A305" s="77" t="s">
        <v>203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29">
        <f>L303/2</f>
        <v>1</v>
      </c>
    </row>
    <row r="306" spans="1:12" ht="12" customHeight="1" x14ac:dyDescent="0.25">
      <c r="A306" s="57"/>
      <c r="B306" s="58"/>
      <c r="C306" s="58"/>
      <c r="D306" s="59"/>
      <c r="E306" s="59"/>
      <c r="F306" s="59"/>
      <c r="G306" s="59"/>
      <c r="H306" s="59"/>
      <c r="I306" s="59"/>
      <c r="J306" s="59"/>
      <c r="K306" s="59"/>
      <c r="L306" s="47"/>
    </row>
    <row r="307" spans="1:12" ht="12" customHeight="1" x14ac:dyDescent="0.2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</row>
    <row r="308" spans="1:12" ht="12" customHeight="1" x14ac:dyDescent="0.25">
      <c r="A308" s="187" t="s">
        <v>177</v>
      </c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</row>
    <row r="309" spans="1:12" ht="12" customHeight="1" x14ac:dyDescent="0.25">
      <c r="A309" s="187" t="s">
        <v>178</v>
      </c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</row>
    <row r="310" spans="1:12" ht="12" customHeight="1" x14ac:dyDescent="0.25">
      <c r="A310" s="187" t="s">
        <v>179</v>
      </c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</row>
    <row r="311" spans="1:12" ht="12" customHeight="1" x14ac:dyDescent="0.25">
      <c r="A311" s="187" t="s">
        <v>180</v>
      </c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</row>
    <row r="312" spans="1:12" ht="12" customHeight="1" x14ac:dyDescent="0.25">
      <c r="A312" s="45" t="s">
        <v>181</v>
      </c>
      <c r="B312" s="46"/>
      <c r="C312" s="46"/>
      <c r="D312" s="44"/>
      <c r="E312" s="44"/>
      <c r="F312" s="44"/>
      <c r="G312" s="44"/>
      <c r="H312" s="44"/>
      <c r="I312" s="44"/>
      <c r="J312" s="44"/>
      <c r="K312" s="44"/>
      <c r="L312" s="47"/>
    </row>
    <row r="313" spans="1:12" ht="12" customHeight="1" x14ac:dyDescent="0.25">
      <c r="A313" s="188" t="str">
        <f>A299</f>
        <v>ООО Энергетическая компания "Радиан"</v>
      </c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</row>
    <row r="314" spans="1:12" ht="12" customHeight="1" x14ac:dyDescent="0.25">
      <c r="A314" s="45" t="s">
        <v>175</v>
      </c>
      <c r="B314" s="46"/>
      <c r="C314" s="46"/>
      <c r="D314" s="44"/>
      <c r="E314" s="44"/>
      <c r="F314" s="44"/>
      <c r="G314" s="44"/>
      <c r="H314" s="44"/>
      <c r="I314" s="44"/>
      <c r="J314" s="44"/>
      <c r="K314" s="44"/>
      <c r="L314" s="47"/>
    </row>
    <row r="315" spans="1:12" ht="12" customHeight="1" x14ac:dyDescent="0.25">
      <c r="A315" s="186" t="s">
        <v>17</v>
      </c>
      <c r="B315" s="186"/>
      <c r="C315" s="186"/>
      <c r="D315" s="186"/>
      <c r="E315" s="186"/>
      <c r="F315" s="186"/>
      <c r="G315" s="186"/>
      <c r="H315" s="186"/>
      <c r="I315" s="186"/>
      <c r="J315" s="186" t="s">
        <v>29</v>
      </c>
      <c r="K315" s="186"/>
      <c r="L315" s="186"/>
    </row>
    <row r="316" spans="1:12" ht="12" customHeight="1" x14ac:dyDescent="0.25">
      <c r="A316" s="186">
        <v>1</v>
      </c>
      <c r="B316" s="186"/>
      <c r="C316" s="186"/>
      <c r="D316" s="186"/>
      <c r="E316" s="186"/>
      <c r="F316" s="186"/>
      <c r="G316" s="186"/>
      <c r="H316" s="186"/>
      <c r="I316" s="186"/>
      <c r="J316" s="186">
        <v>2</v>
      </c>
      <c r="K316" s="186"/>
      <c r="L316" s="186"/>
    </row>
    <row r="317" spans="1:12" ht="54" customHeight="1" x14ac:dyDescent="0.25">
      <c r="A317" s="118" t="s">
        <v>204</v>
      </c>
      <c r="B317" s="118"/>
      <c r="C317" s="118"/>
      <c r="D317" s="118"/>
      <c r="E317" s="118"/>
      <c r="F317" s="118"/>
      <c r="G317" s="118"/>
      <c r="H317" s="118"/>
      <c r="I317" s="118"/>
      <c r="J317" s="186">
        <v>0</v>
      </c>
      <c r="K317" s="186"/>
      <c r="L317" s="186"/>
    </row>
    <row r="318" spans="1:12" ht="39" customHeight="1" x14ac:dyDescent="0.25">
      <c r="A318" s="118" t="s">
        <v>205</v>
      </c>
      <c r="B318" s="118"/>
      <c r="C318" s="118"/>
      <c r="D318" s="118"/>
      <c r="E318" s="118"/>
      <c r="F318" s="118"/>
      <c r="G318" s="118"/>
      <c r="H318" s="118"/>
      <c r="I318" s="118"/>
      <c r="J318" s="186">
        <v>0.7</v>
      </c>
      <c r="K318" s="186"/>
      <c r="L318" s="186"/>
    </row>
    <row r="319" spans="1:12" ht="32.25" customHeight="1" x14ac:dyDescent="0.25">
      <c r="A319" s="118" t="s">
        <v>206</v>
      </c>
      <c r="B319" s="118"/>
      <c r="C319" s="118"/>
      <c r="D319" s="118"/>
      <c r="E319" s="118"/>
      <c r="F319" s="118"/>
      <c r="G319" s="118"/>
      <c r="H319" s="118"/>
      <c r="I319" s="118"/>
      <c r="J319" s="186">
        <f>J318/1</f>
        <v>0.7</v>
      </c>
      <c r="K319" s="186"/>
      <c r="L319" s="186"/>
    </row>
    <row r="320" spans="1:12" ht="32.25" customHeight="1" x14ac:dyDescent="0.25">
      <c r="A320" s="60"/>
      <c r="B320" s="60"/>
      <c r="C320" s="60"/>
      <c r="D320" s="60"/>
      <c r="E320" s="60"/>
      <c r="F320" s="60"/>
      <c r="G320" s="60"/>
      <c r="H320" s="60"/>
      <c r="I320" s="60"/>
      <c r="J320" s="52"/>
      <c r="K320" s="52"/>
      <c r="L320" s="52"/>
    </row>
    <row r="321" spans="1:12" ht="32.25" customHeight="1" x14ac:dyDescent="0.25">
      <c r="A321" s="50" t="s">
        <v>214</v>
      </c>
      <c r="B321" s="50" t="s">
        <v>215</v>
      </c>
      <c r="C321" s="187" t="s">
        <v>250</v>
      </c>
      <c r="D321" s="187"/>
      <c r="E321" s="187"/>
      <c r="F321" s="65" t="s">
        <v>215</v>
      </c>
      <c r="G321" s="65">
        <f>L291*0.4+L305*0.4+J319*0.2</f>
        <v>1.0542857142857143</v>
      </c>
      <c r="H321" s="60"/>
      <c r="I321" s="60"/>
      <c r="J321" s="52"/>
      <c r="K321" s="52"/>
      <c r="L321" s="52"/>
    </row>
    <row r="322" spans="1:12" ht="12" customHeight="1" x14ac:dyDescent="0.25">
      <c r="A322" s="50"/>
      <c r="B322" s="46"/>
      <c r="C322" s="46"/>
      <c r="D322" s="44"/>
      <c r="E322" s="44"/>
      <c r="F322" s="44"/>
      <c r="G322" s="44"/>
      <c r="H322" s="44"/>
      <c r="I322" s="44"/>
      <c r="J322" s="44"/>
      <c r="K322" s="44"/>
      <c r="L322" s="47"/>
    </row>
    <row r="323" spans="1:12" ht="12" customHeight="1" x14ac:dyDescent="0.25">
      <c r="A323" s="50"/>
      <c r="B323" s="46"/>
      <c r="C323" s="46"/>
      <c r="D323" s="44"/>
      <c r="E323" s="44"/>
      <c r="F323" s="44"/>
      <c r="G323" s="44"/>
      <c r="H323" s="44"/>
      <c r="I323" s="44"/>
      <c r="J323" s="44"/>
      <c r="K323" s="44"/>
      <c r="L323" s="47"/>
    </row>
    <row r="324" spans="1:12" ht="56.25" customHeight="1" x14ac:dyDescent="0.25">
      <c r="A324" s="187" t="str">
        <f>A269</f>
        <v>Исполнительный директор                                                              В.Н. Труфанов</v>
      </c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</row>
    <row r="325" spans="1:12" ht="12" customHeight="1" x14ac:dyDescent="0.25">
      <c r="A325" s="50"/>
      <c r="B325" s="46"/>
      <c r="C325" s="46"/>
      <c r="D325" s="44"/>
      <c r="E325" s="44"/>
      <c r="F325" s="44"/>
      <c r="G325" s="44"/>
      <c r="H325" s="44"/>
      <c r="I325" s="44"/>
      <c r="J325" s="44"/>
      <c r="K325" s="44"/>
      <c r="L325" s="47"/>
    </row>
    <row r="326" spans="1:12" ht="12" customHeight="1" x14ac:dyDescent="0.25">
      <c r="H326" s="44"/>
      <c r="I326" s="44"/>
      <c r="J326" s="44"/>
      <c r="K326" s="44"/>
      <c r="L326" s="47"/>
    </row>
    <row r="327" spans="1:12" ht="12" customHeight="1" x14ac:dyDescent="0.25">
      <c r="A327" s="50"/>
      <c r="B327" s="46"/>
      <c r="C327" s="46"/>
      <c r="D327" s="44"/>
      <c r="E327" s="44"/>
      <c r="F327" s="44"/>
      <c r="G327" s="44"/>
      <c r="H327" s="44"/>
      <c r="I327" s="44"/>
      <c r="J327" s="44"/>
      <c r="K327" s="44"/>
      <c r="L327" s="47"/>
    </row>
    <row r="328" spans="1:12" ht="12" customHeight="1" x14ac:dyDescent="0.25">
      <c r="A328" s="50"/>
      <c r="B328" s="46"/>
      <c r="C328" s="46"/>
      <c r="D328" s="44"/>
      <c r="E328" s="44"/>
      <c r="F328" s="44"/>
      <c r="G328" s="44"/>
      <c r="H328" s="44"/>
      <c r="I328" s="44"/>
      <c r="J328" s="44"/>
      <c r="K328" s="44"/>
      <c r="L328" s="47"/>
    </row>
    <row r="329" spans="1:12" ht="12" customHeight="1" x14ac:dyDescent="0.25">
      <c r="B329" s="46"/>
      <c r="C329" s="46"/>
      <c r="D329" s="44"/>
      <c r="E329" s="44"/>
      <c r="F329" s="44"/>
      <c r="G329" s="44"/>
      <c r="H329" s="44"/>
      <c r="I329" s="39"/>
      <c r="J329" s="39"/>
      <c r="K329" s="190" t="s">
        <v>182</v>
      </c>
      <c r="L329" s="190"/>
    </row>
    <row r="330" spans="1:12" ht="12" customHeight="1" x14ac:dyDescent="0.25">
      <c r="B330" s="46"/>
      <c r="C330" s="46"/>
      <c r="D330" s="44"/>
      <c r="E330" s="44"/>
      <c r="F330" s="44"/>
      <c r="G330" s="44"/>
      <c r="H330" s="44"/>
      <c r="I330" s="190" t="s">
        <v>1</v>
      </c>
      <c r="J330" s="190"/>
      <c r="K330" s="190"/>
      <c r="L330" s="190"/>
    </row>
    <row r="331" spans="1:12" ht="12" customHeight="1" x14ac:dyDescent="0.25">
      <c r="B331" s="46"/>
      <c r="C331" s="46"/>
      <c r="D331" s="44"/>
      <c r="E331" s="44"/>
      <c r="F331" s="44"/>
      <c r="G331" s="44"/>
      <c r="H331" s="44"/>
      <c r="I331" s="190" t="s">
        <v>2</v>
      </c>
      <c r="J331" s="190"/>
      <c r="K331" s="190"/>
      <c r="L331" s="190"/>
    </row>
    <row r="332" spans="1:12" ht="12" customHeight="1" x14ac:dyDescent="0.25">
      <c r="B332" s="46"/>
      <c r="C332" s="46"/>
      <c r="D332" s="44"/>
      <c r="E332" s="44"/>
      <c r="F332" s="44"/>
      <c r="G332" s="44"/>
      <c r="H332" s="44"/>
      <c r="I332" s="190" t="s">
        <v>3</v>
      </c>
      <c r="J332" s="190"/>
      <c r="K332" s="190"/>
      <c r="L332" s="190"/>
    </row>
    <row r="333" spans="1:12" ht="12" customHeight="1" x14ac:dyDescent="0.25">
      <c r="B333" s="46"/>
      <c r="C333" s="46"/>
      <c r="D333" s="44"/>
      <c r="E333" s="44"/>
      <c r="F333" s="44"/>
      <c r="G333" s="44"/>
      <c r="H333" s="44"/>
      <c r="I333" s="190" t="s">
        <v>170</v>
      </c>
      <c r="J333" s="190"/>
      <c r="K333" s="190"/>
      <c r="L333" s="190"/>
    </row>
    <row r="334" spans="1:12" ht="12" customHeight="1" x14ac:dyDescent="0.25">
      <c r="B334" s="46"/>
      <c r="C334" s="46"/>
      <c r="D334" s="44"/>
      <c r="E334" s="44"/>
      <c r="F334" s="44"/>
      <c r="G334" s="44"/>
      <c r="H334" s="44"/>
      <c r="I334" s="190" t="s">
        <v>171</v>
      </c>
      <c r="J334" s="190"/>
      <c r="K334" s="190"/>
      <c r="L334" s="190"/>
    </row>
    <row r="335" spans="1:12" ht="12" customHeight="1" x14ac:dyDescent="0.25">
      <c r="B335" s="46"/>
      <c r="C335" s="46"/>
      <c r="D335" s="44"/>
      <c r="E335" s="44"/>
      <c r="F335" s="44"/>
      <c r="G335" s="44"/>
      <c r="H335" s="44"/>
      <c r="I335" s="190" t="s">
        <v>7</v>
      </c>
      <c r="J335" s="190"/>
      <c r="K335" s="190"/>
      <c r="L335" s="190"/>
    </row>
    <row r="336" spans="1:12" ht="12" customHeight="1" x14ac:dyDescent="0.25">
      <c r="B336" s="46"/>
      <c r="C336" s="46"/>
      <c r="D336" s="44"/>
      <c r="E336" s="44"/>
      <c r="F336" s="44"/>
      <c r="G336" s="44"/>
      <c r="H336" s="44"/>
      <c r="I336" s="190" t="s">
        <v>8</v>
      </c>
      <c r="J336" s="190"/>
      <c r="K336" s="190"/>
      <c r="L336" s="190"/>
    </row>
    <row r="337" spans="1:12" ht="12" customHeight="1" x14ac:dyDescent="0.25">
      <c r="B337" s="46"/>
      <c r="C337" s="46"/>
      <c r="D337" s="44"/>
      <c r="E337" s="44"/>
      <c r="F337" s="44"/>
      <c r="G337" s="44"/>
      <c r="H337" s="44"/>
      <c r="I337" s="190" t="s">
        <v>9</v>
      </c>
      <c r="J337" s="190"/>
      <c r="K337" s="190"/>
      <c r="L337" s="190"/>
    </row>
    <row r="338" spans="1:12" ht="12" customHeight="1" x14ac:dyDescent="0.25">
      <c r="A338" s="50"/>
      <c r="B338" s="46"/>
      <c r="C338" s="46"/>
      <c r="D338" s="44"/>
      <c r="E338" s="44"/>
      <c r="F338" s="44"/>
      <c r="G338" s="44"/>
      <c r="H338" s="44"/>
      <c r="I338" s="44"/>
      <c r="J338" s="44"/>
      <c r="K338" s="44"/>
      <c r="L338" s="47"/>
    </row>
    <row r="339" spans="1:12" ht="12" customHeight="1" x14ac:dyDescent="0.25">
      <c r="A339" s="50"/>
      <c r="B339" s="46"/>
      <c r="C339" s="46"/>
      <c r="D339" s="44"/>
      <c r="E339" s="44"/>
      <c r="F339" s="44"/>
      <c r="G339" s="44"/>
      <c r="H339" s="44"/>
      <c r="I339" s="44"/>
      <c r="J339" s="44"/>
      <c r="K339" s="44"/>
      <c r="L339" s="47"/>
    </row>
    <row r="340" spans="1:12" ht="12" customHeight="1" x14ac:dyDescent="0.25">
      <c r="A340" s="187" t="s">
        <v>183</v>
      </c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</row>
    <row r="341" spans="1:12" ht="12" customHeight="1" x14ac:dyDescent="0.25">
      <c r="A341" s="187" t="s">
        <v>184</v>
      </c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</row>
    <row r="342" spans="1:12" ht="12" customHeight="1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</row>
    <row r="343" spans="1:12" ht="12" customHeight="1" x14ac:dyDescent="0.25">
      <c r="A343" s="187" t="str">
        <f>A313</f>
        <v>ООО Энергетическая компания "Радиан"</v>
      </c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</row>
    <row r="344" spans="1:12" ht="12" customHeight="1" x14ac:dyDescent="0.25">
      <c r="A344" s="48"/>
      <c r="B344" s="46"/>
      <c r="C344" s="46"/>
      <c r="D344" s="44"/>
      <c r="E344" s="44"/>
      <c r="F344" s="44"/>
      <c r="G344" s="44"/>
      <c r="H344" s="44"/>
      <c r="I344" s="44"/>
      <c r="J344" s="44"/>
    </row>
    <row r="345" spans="1:12" ht="12" customHeight="1" x14ac:dyDescent="0.25">
      <c r="A345" s="186" t="s">
        <v>17</v>
      </c>
      <c r="B345" s="186"/>
      <c r="C345" s="186"/>
      <c r="D345" s="186"/>
      <c r="E345" s="186"/>
      <c r="F345" s="186"/>
      <c r="G345" s="186"/>
      <c r="H345" s="186"/>
      <c r="I345" s="186"/>
      <c r="J345" s="186"/>
      <c r="K345" s="53" t="s">
        <v>114</v>
      </c>
      <c r="L345" s="53" t="s">
        <v>29</v>
      </c>
    </row>
    <row r="346" spans="1:12" ht="28.5" customHeight="1" x14ac:dyDescent="0.25">
      <c r="A346" s="118" t="s">
        <v>207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53">
        <v>1</v>
      </c>
      <c r="L346" s="197">
        <f>G41</f>
        <v>0.22325</v>
      </c>
    </row>
    <row r="347" spans="1:12" ht="28.5" customHeight="1" x14ac:dyDescent="0.25">
      <c r="A347" s="118" t="s">
        <v>185</v>
      </c>
      <c r="B347" s="118"/>
      <c r="C347" s="118"/>
      <c r="D347" s="118"/>
      <c r="E347" s="118"/>
      <c r="F347" s="118"/>
      <c r="G347" s="118"/>
      <c r="H347" s="118"/>
      <c r="I347" s="118"/>
      <c r="J347" s="118"/>
      <c r="K347" s="61" t="s">
        <v>195</v>
      </c>
      <c r="L347" s="54">
        <f>G321</f>
        <v>1.0542857142857143</v>
      </c>
    </row>
    <row r="348" spans="1:12" ht="31.5" customHeight="1" x14ac:dyDescent="0.25">
      <c r="A348" s="118" t="s">
        <v>186</v>
      </c>
      <c r="B348" s="118"/>
      <c r="C348" s="118"/>
      <c r="D348" s="118"/>
      <c r="E348" s="118"/>
      <c r="F348" s="118"/>
      <c r="G348" s="118"/>
      <c r="H348" s="118"/>
      <c r="I348" s="118"/>
      <c r="J348" s="118"/>
      <c r="K348" s="61" t="s">
        <v>196</v>
      </c>
      <c r="L348" s="197">
        <f>G188</f>
        <v>1.0220833333333335</v>
      </c>
    </row>
    <row r="349" spans="1:12" ht="31.5" customHeight="1" x14ac:dyDescent="0.25">
      <c r="A349" s="118" t="s">
        <v>191</v>
      </c>
      <c r="B349" s="118"/>
      <c r="C349" s="118"/>
      <c r="D349" s="118"/>
      <c r="E349" s="118"/>
      <c r="F349" s="118"/>
      <c r="G349" s="118"/>
      <c r="H349" s="118"/>
      <c r="I349" s="118"/>
      <c r="J349" s="118"/>
      <c r="K349" s="53">
        <v>4</v>
      </c>
      <c r="L349" s="54">
        <v>0.77769999999999995</v>
      </c>
    </row>
    <row r="350" spans="1:12" ht="31.5" customHeight="1" x14ac:dyDescent="0.25">
      <c r="A350" s="118" t="s">
        <v>192</v>
      </c>
      <c r="B350" s="118"/>
      <c r="C350" s="118"/>
      <c r="D350" s="118"/>
      <c r="E350" s="118"/>
      <c r="F350" s="118"/>
      <c r="G350" s="118"/>
      <c r="H350" s="118"/>
      <c r="I350" s="118"/>
      <c r="J350" s="118"/>
      <c r="K350" s="53">
        <v>4</v>
      </c>
      <c r="L350" s="54">
        <v>0</v>
      </c>
    </row>
    <row r="351" spans="1:12" ht="31.5" customHeight="1" x14ac:dyDescent="0.25">
      <c r="A351" s="118" t="s">
        <v>193</v>
      </c>
      <c r="B351" s="118"/>
      <c r="C351" s="118"/>
      <c r="D351" s="118"/>
      <c r="E351" s="118"/>
      <c r="F351" s="118"/>
      <c r="G351" s="118"/>
      <c r="H351" s="118"/>
      <c r="I351" s="118"/>
      <c r="J351" s="118"/>
      <c r="K351" s="53">
        <v>4</v>
      </c>
      <c r="L351" s="54">
        <v>0.89749999999999996</v>
      </c>
    </row>
    <row r="352" spans="1:12" ht="42.75" customHeight="1" x14ac:dyDescent="0.25">
      <c r="A352" s="118" t="s">
        <v>187</v>
      </c>
      <c r="B352" s="118"/>
      <c r="C352" s="118"/>
      <c r="D352" s="118"/>
      <c r="E352" s="118"/>
      <c r="F352" s="118"/>
      <c r="G352" s="118"/>
      <c r="H352" s="118"/>
      <c r="I352" s="118"/>
      <c r="J352" s="118"/>
      <c r="K352" s="53" t="s">
        <v>188</v>
      </c>
      <c r="L352" s="216">
        <v>1</v>
      </c>
    </row>
    <row r="353" spans="1:12" ht="54.75" customHeight="1" x14ac:dyDescent="0.25">
      <c r="A353" s="118" t="s">
        <v>244</v>
      </c>
      <c r="B353" s="118"/>
      <c r="C353" s="118"/>
      <c r="D353" s="118"/>
      <c r="E353" s="118"/>
      <c r="F353" s="118"/>
      <c r="G353" s="118"/>
      <c r="H353" s="118"/>
      <c r="I353" s="118"/>
      <c r="J353" s="118"/>
      <c r="K353" s="53" t="s">
        <v>188</v>
      </c>
      <c r="L353" s="217" t="s">
        <v>35</v>
      </c>
    </row>
    <row r="354" spans="1:12" s="212" customFormat="1" ht="69.75" customHeight="1" x14ac:dyDescent="0.25">
      <c r="A354" s="210" t="s">
        <v>245</v>
      </c>
      <c r="B354" s="210"/>
      <c r="C354" s="210"/>
      <c r="D354" s="210"/>
      <c r="E354" s="210"/>
      <c r="F354" s="210"/>
      <c r="G354" s="210"/>
      <c r="H354" s="210"/>
      <c r="I354" s="210"/>
      <c r="J354" s="210"/>
      <c r="K354" s="211" t="s">
        <v>188</v>
      </c>
      <c r="L354" s="218" t="s">
        <v>243</v>
      </c>
    </row>
    <row r="355" spans="1:12" s="212" customFormat="1" ht="69" customHeight="1" x14ac:dyDescent="0.25">
      <c r="A355" s="210" t="s">
        <v>194</v>
      </c>
      <c r="B355" s="210"/>
      <c r="C355" s="210"/>
      <c r="D355" s="210"/>
      <c r="E355" s="210"/>
      <c r="F355" s="210"/>
      <c r="G355" s="210"/>
      <c r="H355" s="210"/>
      <c r="I355" s="210"/>
      <c r="J355" s="210"/>
      <c r="K355" s="211" t="s">
        <v>188</v>
      </c>
      <c r="L355" s="218" t="s">
        <v>222</v>
      </c>
    </row>
    <row r="356" spans="1:12" ht="12" customHeight="1" x14ac:dyDescent="0.25">
      <c r="A356" s="48"/>
      <c r="B356" s="46"/>
      <c r="C356" s="46"/>
      <c r="D356" s="44"/>
      <c r="E356" s="44"/>
      <c r="F356" s="44"/>
      <c r="G356" s="44"/>
      <c r="H356" s="44"/>
      <c r="I356" s="44"/>
      <c r="J356" s="44"/>
      <c r="K356" s="44"/>
      <c r="L356" s="47"/>
    </row>
    <row r="357" spans="1:12" ht="30" customHeight="1" x14ac:dyDescent="0.25">
      <c r="A357" s="45"/>
      <c r="B357" s="67" t="s">
        <v>215</v>
      </c>
      <c r="C357" s="187" t="s">
        <v>242</v>
      </c>
      <c r="D357" s="187"/>
      <c r="E357" s="187"/>
      <c r="F357" s="213">
        <f>0.65*L352+0.25*L354+0.1*L355</f>
        <v>0.4</v>
      </c>
      <c r="G357" s="45"/>
      <c r="H357" s="45"/>
      <c r="I357" s="45"/>
      <c r="J357" s="45"/>
      <c r="K357" s="45"/>
      <c r="L357" s="45"/>
    </row>
    <row r="358" spans="1:12" ht="12" customHeight="1" x14ac:dyDescent="0.25">
      <c r="A358" s="48"/>
      <c r="B358" s="46"/>
      <c r="C358" s="46"/>
      <c r="D358" s="69"/>
      <c r="E358" s="69"/>
      <c r="F358" s="69"/>
      <c r="G358" s="69"/>
      <c r="H358" s="69"/>
      <c r="I358" s="69"/>
      <c r="J358" s="69"/>
      <c r="K358" s="69"/>
      <c r="L358" s="47"/>
    </row>
    <row r="359" spans="1:12" ht="12" customHeight="1" x14ac:dyDescent="0.25">
      <c r="A359" s="198" t="s">
        <v>221</v>
      </c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</row>
    <row r="360" spans="1:12" ht="12" customHeight="1" x14ac:dyDescent="0.25">
      <c r="A360" s="198" t="s">
        <v>223</v>
      </c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</row>
    <row r="361" spans="1:12" ht="12" customHeight="1" x14ac:dyDescent="0.25">
      <c r="A361" s="49"/>
      <c r="B361" s="46"/>
      <c r="C361" s="46"/>
      <c r="D361" s="44"/>
      <c r="E361" s="44"/>
      <c r="F361" s="44"/>
      <c r="G361" s="44"/>
      <c r="H361" s="44"/>
      <c r="I361" s="44"/>
      <c r="J361" s="44"/>
      <c r="K361" s="44"/>
      <c r="L361" s="47"/>
    </row>
    <row r="362" spans="1:12" ht="17.25" customHeight="1" x14ac:dyDescent="0.25">
      <c r="A362" s="187" t="str">
        <f>A324</f>
        <v>Исполнительный директор                                                              В.Н. Труфанов</v>
      </c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</row>
    <row r="363" spans="1:12" ht="12" customHeight="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51"/>
    </row>
    <row r="364" spans="1:12" ht="12" customHeight="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43"/>
    </row>
    <row r="365" spans="1:12" ht="11.25" hidden="1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84" t="s">
        <v>23</v>
      </c>
      <c r="K365" s="84"/>
      <c r="L365" s="84"/>
    </row>
    <row r="366" spans="1:12" ht="11.25" hidden="1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85" t="s">
        <v>1</v>
      </c>
      <c r="K366" s="85"/>
      <c r="L366" s="85"/>
    </row>
    <row r="367" spans="1:12" ht="11.25" hidden="1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84" t="s">
        <v>2</v>
      </c>
      <c r="K367" s="84"/>
      <c r="L367" s="84"/>
    </row>
    <row r="368" spans="1:12" ht="11.25" hidden="1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84" t="s">
        <v>3</v>
      </c>
      <c r="K368" s="84"/>
      <c r="L368" s="84"/>
    </row>
    <row r="369" spans="1:12" ht="11.25" hidden="1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84" t="s">
        <v>4</v>
      </c>
      <c r="K369" s="84"/>
      <c r="L369" s="84"/>
    </row>
    <row r="370" spans="1:12" ht="11.25" hidden="1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84" t="s">
        <v>5</v>
      </c>
      <c r="K370" s="84"/>
      <c r="L370" s="84"/>
    </row>
    <row r="371" spans="1:12" ht="11.25" hidden="1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84" t="s">
        <v>6</v>
      </c>
      <c r="K371" s="84"/>
      <c r="L371" s="84"/>
    </row>
    <row r="372" spans="1:12" ht="11.25" hidden="1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84" t="s">
        <v>7</v>
      </c>
      <c r="K372" s="84"/>
      <c r="L372" s="84"/>
    </row>
    <row r="373" spans="1:12" ht="11.25" hidden="1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84" t="s">
        <v>8</v>
      </c>
      <c r="K373" s="84"/>
      <c r="L373" s="84"/>
    </row>
    <row r="374" spans="1:12" ht="11.25" hidden="1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84" t="s">
        <v>9</v>
      </c>
      <c r="K374" s="84"/>
      <c r="L374" s="84"/>
    </row>
    <row r="375" spans="1:12" ht="11.25" hidden="1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.75" hidden="1" x14ac:dyDescent="0.25">
      <c r="A376" s="90" t="s">
        <v>224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1:12" ht="15.75" hidden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.75" hidden="1" x14ac:dyDescent="0.25">
      <c r="A378" s="90" t="str">
        <f>A403</f>
        <v>ООО Энергетическая компания "Радиан"</v>
      </c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1:12" ht="15.75" hidden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.75" hidden="1" x14ac:dyDescent="0.25">
      <c r="A380" s="91" t="s">
        <v>17</v>
      </c>
      <c r="B380" s="91"/>
      <c r="C380" s="91"/>
      <c r="D380" s="91"/>
      <c r="E380" s="91"/>
      <c r="F380" s="91"/>
      <c r="G380" s="91"/>
      <c r="H380" s="91"/>
      <c r="I380" s="91" t="s">
        <v>24</v>
      </c>
      <c r="J380" s="91"/>
      <c r="K380" s="91"/>
      <c r="L380" s="91"/>
    </row>
    <row r="381" spans="1:12" ht="15.75" hidden="1" x14ac:dyDescent="0.25">
      <c r="A381" s="92">
        <v>1</v>
      </c>
      <c r="B381" s="92"/>
      <c r="C381" s="92"/>
      <c r="D381" s="92"/>
      <c r="E381" s="92"/>
      <c r="F381" s="92"/>
      <c r="G381" s="92"/>
      <c r="H381" s="92"/>
      <c r="I381" s="92">
        <v>2</v>
      </c>
      <c r="J381" s="92"/>
      <c r="K381" s="92"/>
      <c r="L381" s="92"/>
    </row>
    <row r="382" spans="1:12" ht="58.5" hidden="1" customHeight="1" x14ac:dyDescent="0.25">
      <c r="A382" s="78" t="s">
        <v>208</v>
      </c>
      <c r="B382" s="79"/>
      <c r="C382" s="79"/>
      <c r="D382" s="79"/>
      <c r="E382" s="79"/>
      <c r="F382" s="79"/>
      <c r="G382" s="79"/>
      <c r="H382" s="80"/>
      <c r="I382" s="81">
        <v>2</v>
      </c>
      <c r="J382" s="82"/>
      <c r="K382" s="82"/>
      <c r="L382" s="83"/>
    </row>
    <row r="383" spans="1:12" ht="56.25" hidden="1" customHeight="1" x14ac:dyDescent="0.25">
      <c r="A383" s="78" t="s">
        <v>209</v>
      </c>
      <c r="B383" s="79"/>
      <c r="C383" s="79"/>
      <c r="D383" s="79"/>
      <c r="E383" s="79"/>
      <c r="F383" s="79"/>
      <c r="G383" s="79"/>
      <c r="H383" s="80"/>
      <c r="I383" s="81">
        <v>1</v>
      </c>
      <c r="J383" s="82"/>
      <c r="K383" s="82"/>
      <c r="L383" s="83"/>
    </row>
    <row r="384" spans="1:12" ht="42.75" hidden="1" customHeight="1" x14ac:dyDescent="0.25">
      <c r="A384" s="78" t="s">
        <v>210</v>
      </c>
      <c r="B384" s="79"/>
      <c r="C384" s="79"/>
      <c r="D384" s="79"/>
      <c r="E384" s="79"/>
      <c r="F384" s="79"/>
      <c r="G384" s="79"/>
      <c r="H384" s="80"/>
      <c r="I384" s="81">
        <v>0</v>
      </c>
      <c r="J384" s="82"/>
      <c r="K384" s="82"/>
      <c r="L384" s="83"/>
    </row>
    <row r="385" spans="1:12" ht="15.75" hidden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31.5" hidden="1" customHeight="1" x14ac:dyDescent="0.25">
      <c r="A386" s="50" t="s">
        <v>214</v>
      </c>
      <c r="B386" s="50" t="s">
        <v>215</v>
      </c>
      <c r="C386" s="187" t="s">
        <v>217</v>
      </c>
      <c r="D386" s="187"/>
      <c r="E386" s="187"/>
      <c r="F386" s="65" t="s">
        <v>215</v>
      </c>
      <c r="G386" s="65">
        <v>0</v>
      </c>
      <c r="H386" s="2"/>
      <c r="I386" s="2"/>
      <c r="J386" s="2"/>
      <c r="K386" s="2"/>
      <c r="L386" s="2"/>
    </row>
    <row r="387" spans="1:12" ht="108" hidden="1" customHeight="1" x14ac:dyDescent="0.25">
      <c r="A387" s="87" t="str">
        <f>A362</f>
        <v>Исполнительный директор                                                              В.Н. Труфанов</v>
      </c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51.75" hidden="1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" hidden="1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84" t="s">
        <v>25</v>
      </c>
      <c r="K389" s="84"/>
      <c r="L389" s="84"/>
    </row>
    <row r="390" spans="1:12" ht="12" hidden="1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85" t="s">
        <v>1</v>
      </c>
      <c r="K390" s="85"/>
      <c r="L390" s="85"/>
    </row>
    <row r="391" spans="1:12" ht="12" hidden="1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84" t="s">
        <v>2</v>
      </c>
      <c r="K391" s="84"/>
      <c r="L391" s="84"/>
    </row>
    <row r="392" spans="1:12" ht="12" hidden="1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84" t="s">
        <v>3</v>
      </c>
      <c r="K392" s="84"/>
      <c r="L392" s="84"/>
    </row>
    <row r="393" spans="1:12" ht="12" hidden="1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84" t="s">
        <v>4</v>
      </c>
      <c r="K393" s="84"/>
      <c r="L393" s="84"/>
    </row>
    <row r="394" spans="1:12" ht="12" hidden="1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84" t="s">
        <v>5</v>
      </c>
      <c r="K394" s="84"/>
      <c r="L394" s="84"/>
    </row>
    <row r="395" spans="1:12" ht="12" hidden="1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84" t="s">
        <v>6</v>
      </c>
      <c r="K395" s="84"/>
      <c r="L395" s="84"/>
    </row>
    <row r="396" spans="1:12" ht="12" hidden="1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84" t="s">
        <v>7</v>
      </c>
      <c r="K396" s="84"/>
      <c r="L396" s="84"/>
    </row>
    <row r="397" spans="1:12" ht="12" hidden="1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84" t="s">
        <v>8</v>
      </c>
      <c r="K397" s="84"/>
      <c r="L397" s="84"/>
    </row>
    <row r="398" spans="1:12" ht="12" hidden="1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84" t="s">
        <v>9</v>
      </c>
      <c r="K398" s="84"/>
      <c r="L398" s="84"/>
    </row>
    <row r="399" spans="1:12" ht="15.75" hidden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.75" hidden="1" x14ac:dyDescent="0.25">
      <c r="A400" s="90" t="s">
        <v>26</v>
      </c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1:12" ht="15.75" hidden="1" x14ac:dyDescent="0.25">
      <c r="A401" s="90" t="s">
        <v>27</v>
      </c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1:12" ht="15.75" hidden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.75" hidden="1" x14ac:dyDescent="0.25">
      <c r="A403" s="117" t="str">
        <f>A444</f>
        <v>ООО Энергетическая компания "Радиан"</v>
      </c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1:12" ht="15.75" hidden="1" x14ac:dyDescent="0.25">
      <c r="A404" s="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.75" hidden="1" x14ac:dyDescent="0.25">
      <c r="A405" s="91" t="s">
        <v>28</v>
      </c>
      <c r="B405" s="91"/>
      <c r="C405" s="91"/>
      <c r="D405" s="91"/>
      <c r="E405" s="91"/>
      <c r="F405" s="91" t="s">
        <v>29</v>
      </c>
      <c r="G405" s="91"/>
      <c r="H405" s="144" t="s">
        <v>46</v>
      </c>
      <c r="I405" s="144"/>
      <c r="J405" s="91" t="s">
        <v>32</v>
      </c>
      <c r="K405" s="91"/>
      <c r="L405" s="144" t="s">
        <v>33</v>
      </c>
    </row>
    <row r="406" spans="1:12" ht="20.25" hidden="1" customHeight="1" x14ac:dyDescent="0.25">
      <c r="A406" s="91"/>
      <c r="B406" s="91"/>
      <c r="C406" s="91"/>
      <c r="D406" s="91"/>
      <c r="E406" s="91"/>
      <c r="F406" s="13" t="s">
        <v>30</v>
      </c>
      <c r="G406" s="13" t="s">
        <v>31</v>
      </c>
      <c r="H406" s="144"/>
      <c r="I406" s="144"/>
      <c r="J406" s="91"/>
      <c r="K406" s="91"/>
      <c r="L406" s="144"/>
    </row>
    <row r="407" spans="1:12" ht="15" hidden="1" customHeight="1" x14ac:dyDescent="0.25">
      <c r="A407" s="92">
        <v>1</v>
      </c>
      <c r="B407" s="92"/>
      <c r="C407" s="92"/>
      <c r="D407" s="92"/>
      <c r="E407" s="92"/>
      <c r="F407" s="12">
        <v>2</v>
      </c>
      <c r="G407" s="12">
        <v>3</v>
      </c>
      <c r="H407" s="92">
        <v>4</v>
      </c>
      <c r="I407" s="92"/>
      <c r="J407" s="92">
        <v>5</v>
      </c>
      <c r="K407" s="92"/>
      <c r="L407" s="12">
        <v>6</v>
      </c>
    </row>
    <row r="408" spans="1:12" ht="15.75" hidden="1" x14ac:dyDescent="0.25">
      <c r="A408" s="77" t="s">
        <v>34</v>
      </c>
      <c r="B408" s="77"/>
      <c r="C408" s="77"/>
      <c r="D408" s="77"/>
      <c r="E408" s="77"/>
      <c r="F408" s="11" t="s">
        <v>35</v>
      </c>
      <c r="G408" s="15" t="s">
        <v>35</v>
      </c>
      <c r="H408" s="149" t="s">
        <v>35</v>
      </c>
      <c r="I408" s="96"/>
      <c r="J408" s="149" t="s">
        <v>35</v>
      </c>
      <c r="K408" s="96"/>
      <c r="L408" s="15">
        <f>(L410+L411)/2</f>
        <v>2</v>
      </c>
    </row>
    <row r="409" spans="1:12" ht="21" hidden="1" customHeight="1" x14ac:dyDescent="0.25">
      <c r="A409" s="77" t="s">
        <v>36</v>
      </c>
      <c r="B409" s="77"/>
      <c r="C409" s="77"/>
      <c r="D409" s="77"/>
      <c r="E409" s="77"/>
      <c r="F409" s="11"/>
      <c r="G409" s="15"/>
      <c r="H409" s="149"/>
      <c r="I409" s="96"/>
      <c r="J409" s="149"/>
      <c r="K409" s="96"/>
      <c r="L409" s="15"/>
    </row>
    <row r="410" spans="1:12" ht="15.75" hidden="1" x14ac:dyDescent="0.25">
      <c r="A410" s="77" t="s">
        <v>37</v>
      </c>
      <c r="B410" s="77"/>
      <c r="C410" s="77"/>
      <c r="D410" s="77"/>
      <c r="E410" s="77"/>
      <c r="F410" s="18">
        <v>0.2</v>
      </c>
      <c r="G410" s="18">
        <v>0.2</v>
      </c>
      <c r="H410" s="95">
        <v>1</v>
      </c>
      <c r="I410" s="96"/>
      <c r="J410" s="93" t="s">
        <v>38</v>
      </c>
      <c r="K410" s="94"/>
      <c r="L410" s="15">
        <v>2</v>
      </c>
    </row>
    <row r="411" spans="1:12" ht="30" hidden="1" customHeight="1" x14ac:dyDescent="0.25">
      <c r="A411" s="152" t="s">
        <v>39</v>
      </c>
      <c r="B411" s="152"/>
      <c r="C411" s="152"/>
      <c r="D411" s="152"/>
      <c r="E411" s="152"/>
      <c r="F411" s="20">
        <v>3</v>
      </c>
      <c r="G411" s="20">
        <v>3</v>
      </c>
      <c r="H411" s="155">
        <v>1</v>
      </c>
      <c r="I411" s="156"/>
      <c r="J411" s="150" t="s">
        <v>38</v>
      </c>
      <c r="K411" s="151"/>
      <c r="L411" s="20">
        <f>(L413+L414+L416+L417)/4</f>
        <v>2</v>
      </c>
    </row>
    <row r="412" spans="1:12" ht="15.75" hidden="1" x14ac:dyDescent="0.25">
      <c r="A412" s="77" t="s">
        <v>40</v>
      </c>
      <c r="B412" s="77"/>
      <c r="C412" s="77"/>
      <c r="D412" s="77"/>
      <c r="E412" s="77"/>
      <c r="F412" s="11"/>
      <c r="G412" s="15"/>
      <c r="H412" s="149"/>
      <c r="I412" s="96"/>
      <c r="J412" s="149"/>
      <c r="K412" s="96"/>
      <c r="L412" s="15"/>
    </row>
    <row r="413" spans="1:12" ht="15.75" hidden="1" x14ac:dyDescent="0.25">
      <c r="A413" s="77" t="s">
        <v>41</v>
      </c>
      <c r="B413" s="77"/>
      <c r="C413" s="77"/>
      <c r="D413" s="77"/>
      <c r="E413" s="77"/>
      <c r="F413" s="11">
        <v>1</v>
      </c>
      <c r="G413" s="15">
        <v>1</v>
      </c>
      <c r="H413" s="95">
        <v>1</v>
      </c>
      <c r="I413" s="96"/>
      <c r="J413" s="149" t="s">
        <v>35</v>
      </c>
      <c r="K413" s="96"/>
      <c r="L413" s="15">
        <v>2</v>
      </c>
    </row>
    <row r="414" spans="1:12" ht="47.25" hidden="1" customHeight="1" x14ac:dyDescent="0.25">
      <c r="A414" s="77" t="s">
        <v>45</v>
      </c>
      <c r="B414" s="77"/>
      <c r="C414" s="77"/>
      <c r="D414" s="77"/>
      <c r="E414" s="77"/>
      <c r="F414" s="144">
        <v>1</v>
      </c>
      <c r="G414" s="70">
        <v>1</v>
      </c>
      <c r="H414" s="76">
        <v>1</v>
      </c>
      <c r="I414" s="73"/>
      <c r="J414" s="72" t="s">
        <v>35</v>
      </c>
      <c r="K414" s="73"/>
      <c r="L414" s="70">
        <v>2</v>
      </c>
    </row>
    <row r="415" spans="1:12" ht="15.75" hidden="1" customHeight="1" x14ac:dyDescent="0.25">
      <c r="A415" s="77"/>
      <c r="B415" s="77"/>
      <c r="C415" s="77"/>
      <c r="D415" s="77"/>
      <c r="E415" s="77"/>
      <c r="F415" s="144"/>
      <c r="G415" s="71"/>
      <c r="H415" s="74"/>
      <c r="I415" s="75"/>
      <c r="J415" s="74"/>
      <c r="K415" s="75"/>
      <c r="L415" s="71"/>
    </row>
    <row r="416" spans="1:12" ht="47.25" hidden="1" customHeight="1" x14ac:dyDescent="0.25">
      <c r="A416" s="77" t="s">
        <v>42</v>
      </c>
      <c r="B416" s="77"/>
      <c r="C416" s="77"/>
      <c r="D416" s="77"/>
      <c r="E416" s="77"/>
      <c r="F416" s="11">
        <v>1</v>
      </c>
      <c r="G416" s="15">
        <v>1</v>
      </c>
      <c r="H416" s="95">
        <v>1</v>
      </c>
      <c r="I416" s="96"/>
      <c r="J416" s="149" t="s">
        <v>35</v>
      </c>
      <c r="K416" s="96"/>
      <c r="L416" s="15">
        <v>2</v>
      </c>
    </row>
    <row r="417" spans="1:12" s="19" customFormat="1" ht="72" hidden="1" customHeight="1" x14ac:dyDescent="0.25">
      <c r="A417" s="77" t="s">
        <v>43</v>
      </c>
      <c r="B417" s="77"/>
      <c r="C417" s="77"/>
      <c r="D417" s="77"/>
      <c r="E417" s="77"/>
      <c r="F417" s="11">
        <v>0</v>
      </c>
      <c r="G417" s="15">
        <v>0</v>
      </c>
      <c r="H417" s="95">
        <v>1</v>
      </c>
      <c r="I417" s="96"/>
      <c r="J417" s="149" t="s">
        <v>35</v>
      </c>
      <c r="K417" s="96"/>
      <c r="L417" s="15">
        <v>2</v>
      </c>
    </row>
    <row r="418" spans="1:12" ht="61.5" hidden="1" customHeight="1" x14ac:dyDescent="0.25">
      <c r="A418" s="77" t="s">
        <v>44</v>
      </c>
      <c r="B418" s="77"/>
      <c r="C418" s="77"/>
      <c r="D418" s="77"/>
      <c r="E418" s="77"/>
      <c r="F418" s="11" t="s">
        <v>35</v>
      </c>
      <c r="G418" s="11" t="s">
        <v>35</v>
      </c>
      <c r="H418" s="93" t="s">
        <v>35</v>
      </c>
      <c r="I418" s="94"/>
      <c r="J418" s="93" t="s">
        <v>35</v>
      </c>
      <c r="K418" s="94"/>
      <c r="L418" s="21">
        <f>(L420+L422+L424)/3</f>
        <v>2.3333333333333335</v>
      </c>
    </row>
    <row r="419" spans="1:12" ht="14.25" hidden="1" customHeight="1" x14ac:dyDescent="0.25">
      <c r="A419" s="77" t="s">
        <v>36</v>
      </c>
      <c r="B419" s="77"/>
      <c r="C419" s="77"/>
      <c r="D419" s="77"/>
      <c r="E419" s="77"/>
      <c r="F419" s="11"/>
      <c r="G419" s="15"/>
      <c r="H419" s="149"/>
      <c r="I419" s="96"/>
      <c r="J419" s="149"/>
      <c r="K419" s="96"/>
      <c r="L419" s="15"/>
    </row>
    <row r="420" spans="1:12" ht="30" hidden="1" customHeight="1" x14ac:dyDescent="0.25">
      <c r="A420" s="77" t="s">
        <v>47</v>
      </c>
      <c r="B420" s="77"/>
      <c r="C420" s="77"/>
      <c r="D420" s="77"/>
      <c r="E420" s="77"/>
      <c r="F420" s="144">
        <v>1</v>
      </c>
      <c r="G420" s="70">
        <v>1</v>
      </c>
      <c r="H420" s="76">
        <v>1</v>
      </c>
      <c r="I420" s="73"/>
      <c r="J420" s="97" t="s">
        <v>38</v>
      </c>
      <c r="K420" s="98"/>
      <c r="L420" s="70">
        <v>2</v>
      </c>
    </row>
    <row r="421" spans="1:12" ht="17.25" hidden="1" customHeight="1" x14ac:dyDescent="0.25">
      <c r="A421" s="77"/>
      <c r="B421" s="77"/>
      <c r="C421" s="77"/>
      <c r="D421" s="77"/>
      <c r="E421" s="77"/>
      <c r="F421" s="144"/>
      <c r="G421" s="71"/>
      <c r="H421" s="74"/>
      <c r="I421" s="75"/>
      <c r="J421" s="99"/>
      <c r="K421" s="100"/>
      <c r="L421" s="71"/>
    </row>
    <row r="422" spans="1:12" ht="38.25" hidden="1" customHeight="1" x14ac:dyDescent="0.25">
      <c r="A422" s="77" t="s">
        <v>55</v>
      </c>
      <c r="B422" s="77"/>
      <c r="C422" s="77"/>
      <c r="D422" s="77"/>
      <c r="E422" s="77"/>
      <c r="F422" s="144">
        <v>1</v>
      </c>
      <c r="G422" s="70">
        <v>1</v>
      </c>
      <c r="H422" s="76">
        <v>1</v>
      </c>
      <c r="I422" s="73"/>
      <c r="J422" s="97" t="s">
        <v>38</v>
      </c>
      <c r="K422" s="98"/>
      <c r="L422" s="70">
        <v>2</v>
      </c>
    </row>
    <row r="423" spans="1:12" ht="29.25" hidden="1" customHeight="1" x14ac:dyDescent="0.25">
      <c r="A423" s="77"/>
      <c r="B423" s="77"/>
      <c r="C423" s="77"/>
      <c r="D423" s="77"/>
      <c r="E423" s="77"/>
      <c r="F423" s="144"/>
      <c r="G423" s="71"/>
      <c r="H423" s="74"/>
      <c r="I423" s="75"/>
      <c r="J423" s="99"/>
      <c r="K423" s="100"/>
      <c r="L423" s="71"/>
    </row>
    <row r="424" spans="1:12" ht="51" hidden="1" customHeight="1" x14ac:dyDescent="0.25">
      <c r="A424" s="152" t="s">
        <v>56</v>
      </c>
      <c r="B424" s="152"/>
      <c r="C424" s="152"/>
      <c r="D424" s="152"/>
      <c r="E424" s="152"/>
      <c r="F424" s="153">
        <v>0</v>
      </c>
      <c r="G424" s="109">
        <v>1</v>
      </c>
      <c r="H424" s="105">
        <v>0</v>
      </c>
      <c r="I424" s="106"/>
      <c r="J424" s="101" t="s">
        <v>38</v>
      </c>
      <c r="K424" s="102"/>
      <c r="L424" s="109">
        <v>3</v>
      </c>
    </row>
    <row r="425" spans="1:12" ht="20.25" hidden="1" customHeight="1" x14ac:dyDescent="0.25">
      <c r="A425" s="152"/>
      <c r="B425" s="152"/>
      <c r="C425" s="152"/>
      <c r="D425" s="152"/>
      <c r="E425" s="152"/>
      <c r="F425" s="153"/>
      <c r="G425" s="110"/>
      <c r="H425" s="107"/>
      <c r="I425" s="108"/>
      <c r="J425" s="103"/>
      <c r="K425" s="104"/>
      <c r="L425" s="110"/>
    </row>
    <row r="426" spans="1:12" ht="32.25" hidden="1" customHeight="1" x14ac:dyDescent="0.25">
      <c r="A426" s="77" t="s">
        <v>57</v>
      </c>
      <c r="B426" s="77"/>
      <c r="C426" s="77"/>
      <c r="D426" s="77"/>
      <c r="E426" s="77"/>
      <c r="F426" s="144">
        <v>1</v>
      </c>
      <c r="G426" s="70">
        <v>1</v>
      </c>
      <c r="H426" s="76">
        <v>1</v>
      </c>
      <c r="I426" s="73"/>
      <c r="J426" s="97" t="s">
        <v>38</v>
      </c>
      <c r="K426" s="98"/>
      <c r="L426" s="70">
        <v>2</v>
      </c>
    </row>
    <row r="427" spans="1:12" ht="36.75" hidden="1" customHeight="1" x14ac:dyDescent="0.25">
      <c r="A427" s="77"/>
      <c r="B427" s="77"/>
      <c r="C427" s="77"/>
      <c r="D427" s="77"/>
      <c r="E427" s="77"/>
      <c r="F427" s="144"/>
      <c r="G427" s="71"/>
      <c r="H427" s="74"/>
      <c r="I427" s="75"/>
      <c r="J427" s="99"/>
      <c r="K427" s="100"/>
      <c r="L427" s="71"/>
    </row>
    <row r="428" spans="1:12" ht="48.75" hidden="1" customHeight="1" x14ac:dyDescent="0.25">
      <c r="A428" s="77" t="s">
        <v>58</v>
      </c>
      <c r="B428" s="77"/>
      <c r="C428" s="77"/>
      <c r="D428" s="77"/>
      <c r="E428" s="77"/>
      <c r="F428" s="144">
        <v>1</v>
      </c>
      <c r="G428" s="70">
        <v>0</v>
      </c>
      <c r="H428" s="76">
        <v>1.2</v>
      </c>
      <c r="I428" s="73"/>
      <c r="J428" s="97" t="s">
        <v>38</v>
      </c>
      <c r="K428" s="98"/>
      <c r="L428" s="70">
        <v>1</v>
      </c>
    </row>
    <row r="429" spans="1:12" ht="35.25" hidden="1" customHeight="1" x14ac:dyDescent="0.25">
      <c r="A429" s="77"/>
      <c r="B429" s="77"/>
      <c r="C429" s="77"/>
      <c r="D429" s="77"/>
      <c r="E429" s="77"/>
      <c r="F429" s="144"/>
      <c r="G429" s="71"/>
      <c r="H429" s="74"/>
      <c r="I429" s="75"/>
      <c r="J429" s="99"/>
      <c r="K429" s="100"/>
      <c r="L429" s="71"/>
    </row>
    <row r="430" spans="1:12" s="19" customFormat="1" ht="50.25" hidden="1" customHeight="1" x14ac:dyDescent="0.25">
      <c r="A430" s="77" t="s">
        <v>48</v>
      </c>
      <c r="B430" s="77"/>
      <c r="C430" s="77"/>
      <c r="D430" s="77"/>
      <c r="E430" s="77"/>
      <c r="F430" s="11">
        <v>0</v>
      </c>
      <c r="G430" s="15">
        <v>0</v>
      </c>
      <c r="H430" s="95">
        <v>1</v>
      </c>
      <c r="I430" s="96"/>
      <c r="J430" s="93" t="s">
        <v>49</v>
      </c>
      <c r="K430" s="94"/>
      <c r="L430" s="15">
        <f>L431</f>
        <v>2</v>
      </c>
    </row>
    <row r="431" spans="1:12" s="19" customFormat="1" ht="106.5" hidden="1" customHeight="1" x14ac:dyDescent="0.25">
      <c r="A431" s="77" t="s">
        <v>50</v>
      </c>
      <c r="B431" s="77"/>
      <c r="C431" s="77"/>
      <c r="D431" s="77"/>
      <c r="E431" s="77"/>
      <c r="F431" s="11">
        <v>0</v>
      </c>
      <c r="G431" s="15">
        <v>0</v>
      </c>
      <c r="H431" s="95">
        <v>1</v>
      </c>
      <c r="I431" s="96"/>
      <c r="J431" s="93"/>
      <c r="K431" s="94"/>
      <c r="L431" s="15">
        <v>2</v>
      </c>
    </row>
    <row r="432" spans="1:12" ht="75" hidden="1" customHeight="1" x14ac:dyDescent="0.25">
      <c r="A432" s="77" t="s">
        <v>51</v>
      </c>
      <c r="B432" s="77"/>
      <c r="C432" s="77"/>
      <c r="D432" s="77"/>
      <c r="E432" s="77"/>
      <c r="F432" s="11" t="s">
        <v>35</v>
      </c>
      <c r="G432" s="11" t="s">
        <v>35</v>
      </c>
      <c r="H432" s="93" t="s">
        <v>35</v>
      </c>
      <c r="I432" s="94"/>
      <c r="J432" s="93" t="s">
        <v>35</v>
      </c>
      <c r="K432" s="94"/>
      <c r="L432" s="15">
        <v>2</v>
      </c>
    </row>
    <row r="433" spans="1:12" ht="15.75" hidden="1" customHeight="1" x14ac:dyDescent="0.25">
      <c r="A433" s="77" t="s">
        <v>36</v>
      </c>
      <c r="B433" s="77"/>
      <c r="C433" s="77"/>
      <c r="D433" s="77"/>
      <c r="E433" s="77"/>
      <c r="F433" s="11"/>
      <c r="G433" s="15"/>
      <c r="H433" s="149"/>
      <c r="I433" s="96"/>
      <c r="J433" s="93"/>
      <c r="K433" s="94"/>
      <c r="L433" s="15"/>
    </row>
    <row r="434" spans="1:12" ht="73.5" hidden="1" customHeight="1" x14ac:dyDescent="0.25">
      <c r="A434" s="77" t="s">
        <v>52</v>
      </c>
      <c r="B434" s="77"/>
      <c r="C434" s="77"/>
      <c r="D434" s="77"/>
      <c r="E434" s="77"/>
      <c r="F434" s="11">
        <v>0</v>
      </c>
      <c r="G434" s="15">
        <v>0</v>
      </c>
      <c r="H434" s="95">
        <v>1</v>
      </c>
      <c r="I434" s="96"/>
      <c r="J434" s="93" t="s">
        <v>49</v>
      </c>
      <c r="K434" s="94"/>
      <c r="L434" s="15">
        <v>2</v>
      </c>
    </row>
    <row r="435" spans="1:12" ht="89.25" hidden="1" customHeight="1" x14ac:dyDescent="0.25">
      <c r="A435" s="77" t="s">
        <v>53</v>
      </c>
      <c r="B435" s="77"/>
      <c r="C435" s="77"/>
      <c r="D435" s="77"/>
      <c r="E435" s="77"/>
      <c r="F435" s="11">
        <v>0</v>
      </c>
      <c r="G435" s="15">
        <v>0</v>
      </c>
      <c r="H435" s="95">
        <v>1</v>
      </c>
      <c r="I435" s="96"/>
      <c r="J435" s="93" t="s">
        <v>49</v>
      </c>
      <c r="K435" s="94"/>
      <c r="L435" s="15">
        <v>2</v>
      </c>
    </row>
    <row r="436" spans="1:12" ht="23.25" hidden="1" customHeight="1" x14ac:dyDescent="0.25">
      <c r="A436" s="77" t="s">
        <v>54</v>
      </c>
      <c r="B436" s="77"/>
      <c r="C436" s="77"/>
      <c r="D436" s="77"/>
      <c r="E436" s="77"/>
      <c r="F436" s="14" t="s">
        <v>35</v>
      </c>
      <c r="G436" s="14" t="s">
        <v>35</v>
      </c>
      <c r="H436" s="147" t="s">
        <v>35</v>
      </c>
      <c r="I436" s="148"/>
      <c r="J436" s="147" t="s">
        <v>35</v>
      </c>
      <c r="K436" s="148"/>
      <c r="L436" s="21">
        <f>(L408+L418+L426+L428+L430+L432)/6</f>
        <v>1.8888888888888891</v>
      </c>
    </row>
    <row r="437" spans="1:12" ht="98.25" hidden="1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71.25" hidden="1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22.5" hidden="1" customHeight="1" x14ac:dyDescent="0.25">
      <c r="A439" s="87" t="str">
        <f>A387</f>
        <v>Исполнительный директор                                                              В.Н. Труфанов</v>
      </c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5.75" hidden="1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.75" hidden="1" customHeight="1" x14ac:dyDescent="0.25">
      <c r="A441" s="90" t="s">
        <v>59</v>
      </c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</row>
    <row r="442" spans="1:12" ht="15.75" hidden="1" customHeight="1" x14ac:dyDescent="0.25">
      <c r="A442" s="90" t="s">
        <v>60</v>
      </c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</row>
    <row r="443" spans="1:12" ht="15.75" hidden="1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.75" hidden="1" customHeight="1" x14ac:dyDescent="0.25">
      <c r="A444" s="117" t="str">
        <f>A343</f>
        <v>ООО Энергетическая компания "Радиан"</v>
      </c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1:12" ht="13.5" hidden="1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8" hidden="1" customHeight="1" x14ac:dyDescent="0.25">
      <c r="A446" s="144" t="s">
        <v>61</v>
      </c>
      <c r="B446" s="144"/>
      <c r="C446" s="144"/>
      <c r="D446" s="144"/>
      <c r="E446" s="144"/>
      <c r="F446" s="144" t="s">
        <v>29</v>
      </c>
      <c r="G446" s="144"/>
      <c r="H446" s="97" t="s">
        <v>108</v>
      </c>
      <c r="I446" s="98"/>
      <c r="J446" s="97" t="s">
        <v>32</v>
      </c>
      <c r="K446" s="98"/>
      <c r="L446" s="119" t="s">
        <v>33</v>
      </c>
    </row>
    <row r="447" spans="1:12" ht="20.25" hidden="1" customHeight="1" x14ac:dyDescent="0.25">
      <c r="A447" s="144"/>
      <c r="B447" s="144"/>
      <c r="C447" s="144"/>
      <c r="D447" s="144"/>
      <c r="E447" s="144"/>
      <c r="F447" s="11" t="s">
        <v>62</v>
      </c>
      <c r="G447" s="11" t="s">
        <v>64</v>
      </c>
      <c r="H447" s="122"/>
      <c r="I447" s="123"/>
      <c r="J447" s="122"/>
      <c r="K447" s="123"/>
      <c r="L447" s="120"/>
    </row>
    <row r="448" spans="1:12" ht="19.5" hidden="1" customHeight="1" x14ac:dyDescent="0.25">
      <c r="A448" s="144"/>
      <c r="B448" s="144"/>
      <c r="C448" s="144"/>
      <c r="D448" s="144"/>
      <c r="E448" s="144"/>
      <c r="F448" s="11" t="s">
        <v>63</v>
      </c>
      <c r="G448" s="11" t="s">
        <v>65</v>
      </c>
      <c r="H448" s="99"/>
      <c r="I448" s="100"/>
      <c r="J448" s="99"/>
      <c r="K448" s="100"/>
      <c r="L448" s="121"/>
    </row>
    <row r="449" spans="1:12" ht="15.75" hidden="1" x14ac:dyDescent="0.25">
      <c r="A449" s="144">
        <v>1</v>
      </c>
      <c r="B449" s="144"/>
      <c r="C449" s="144"/>
      <c r="D449" s="144"/>
      <c r="E449" s="144"/>
      <c r="F449" s="11">
        <v>2</v>
      </c>
      <c r="G449" s="11">
        <v>3</v>
      </c>
      <c r="H449" s="93">
        <v>4</v>
      </c>
      <c r="I449" s="94"/>
      <c r="J449" s="93">
        <v>5</v>
      </c>
      <c r="K449" s="94"/>
      <c r="L449" s="11">
        <v>6</v>
      </c>
    </row>
    <row r="450" spans="1:12" ht="99.75" hidden="1" customHeight="1" x14ac:dyDescent="0.25">
      <c r="A450" s="146" t="s">
        <v>66</v>
      </c>
      <c r="B450" s="146"/>
      <c r="C450" s="146"/>
      <c r="D450" s="146"/>
      <c r="E450" s="146"/>
      <c r="F450" s="36" t="s">
        <v>35</v>
      </c>
      <c r="G450" s="36" t="s">
        <v>35</v>
      </c>
      <c r="H450" s="124" t="s">
        <v>35</v>
      </c>
      <c r="I450" s="125"/>
      <c r="J450" s="124" t="s">
        <v>35</v>
      </c>
      <c r="K450" s="125"/>
      <c r="L450" s="66">
        <f>(L452+L453)/2</f>
        <v>1</v>
      </c>
    </row>
    <row r="451" spans="1:12" ht="14.25" hidden="1" customHeight="1" x14ac:dyDescent="0.25">
      <c r="A451" s="145" t="s">
        <v>36</v>
      </c>
      <c r="B451" s="145"/>
      <c r="C451" s="145"/>
      <c r="D451" s="145"/>
      <c r="E451" s="145"/>
      <c r="F451" s="36"/>
      <c r="G451" s="36"/>
      <c r="H451" s="124"/>
      <c r="I451" s="125"/>
      <c r="J451" s="124"/>
      <c r="K451" s="125"/>
      <c r="L451" s="36"/>
    </row>
    <row r="452" spans="1:12" ht="48" hidden="1" customHeight="1" x14ac:dyDescent="0.25">
      <c r="A452" s="118" t="s">
        <v>67</v>
      </c>
      <c r="B452" s="118"/>
      <c r="C452" s="118"/>
      <c r="D452" s="118"/>
      <c r="E452" s="118"/>
      <c r="F452" s="53">
        <v>0</v>
      </c>
      <c r="G452" s="53">
        <v>5</v>
      </c>
      <c r="H452" s="116">
        <v>0</v>
      </c>
      <c r="I452" s="112"/>
      <c r="J452" s="111" t="s">
        <v>49</v>
      </c>
      <c r="K452" s="112"/>
      <c r="L452" s="36">
        <v>1</v>
      </c>
    </row>
    <row r="453" spans="1:12" ht="59.25" hidden="1" customHeight="1" x14ac:dyDescent="0.25">
      <c r="A453" s="118" t="s">
        <v>68</v>
      </c>
      <c r="B453" s="118"/>
      <c r="C453" s="118"/>
      <c r="D453" s="118"/>
      <c r="E453" s="118"/>
      <c r="F453" s="53">
        <v>0</v>
      </c>
      <c r="G453" s="53">
        <v>6</v>
      </c>
      <c r="H453" s="116">
        <v>0</v>
      </c>
      <c r="I453" s="112"/>
      <c r="J453" s="111" t="s">
        <v>49</v>
      </c>
      <c r="K453" s="112"/>
      <c r="L453" s="36">
        <v>1</v>
      </c>
    </row>
    <row r="454" spans="1:12" ht="28.5" hidden="1" customHeight="1" x14ac:dyDescent="0.25">
      <c r="A454" s="118" t="s">
        <v>69</v>
      </c>
      <c r="B454" s="118"/>
      <c r="C454" s="118"/>
      <c r="D454" s="118"/>
      <c r="E454" s="118"/>
      <c r="F454" s="53" t="s">
        <v>35</v>
      </c>
      <c r="G454" s="53" t="s">
        <v>35</v>
      </c>
      <c r="H454" s="111" t="s">
        <v>35</v>
      </c>
      <c r="I454" s="112"/>
      <c r="J454" s="111" t="s">
        <v>35</v>
      </c>
      <c r="K454" s="112"/>
      <c r="L454" s="66">
        <f>(L456+L457+L460)/3</f>
        <v>0.33333333333333331</v>
      </c>
    </row>
    <row r="455" spans="1:12" hidden="1" x14ac:dyDescent="0.25">
      <c r="A455" s="145" t="s">
        <v>36</v>
      </c>
      <c r="B455" s="145"/>
      <c r="C455" s="145"/>
      <c r="D455" s="145"/>
      <c r="E455" s="145"/>
      <c r="F455" s="36"/>
      <c r="G455" s="36"/>
      <c r="H455" s="124"/>
      <c r="I455" s="125"/>
      <c r="J455" s="124"/>
      <c r="K455" s="125"/>
      <c r="L455" s="36"/>
    </row>
    <row r="456" spans="1:12" ht="60" hidden="1" customHeight="1" x14ac:dyDescent="0.25">
      <c r="A456" s="118" t="s">
        <v>70</v>
      </c>
      <c r="B456" s="118"/>
      <c r="C456" s="118"/>
      <c r="D456" s="118"/>
      <c r="E456" s="118"/>
      <c r="F456" s="53">
        <v>0</v>
      </c>
      <c r="G456" s="53">
        <v>5</v>
      </c>
      <c r="H456" s="116">
        <v>0</v>
      </c>
      <c r="I456" s="112"/>
      <c r="J456" s="111" t="s">
        <v>49</v>
      </c>
      <c r="K456" s="112"/>
      <c r="L456" s="36">
        <v>0.25</v>
      </c>
    </row>
    <row r="457" spans="1:12" hidden="1" x14ac:dyDescent="0.25">
      <c r="A457" s="130" t="s">
        <v>71</v>
      </c>
      <c r="B457" s="130"/>
      <c r="C457" s="130"/>
      <c r="D457" s="130"/>
      <c r="E457" s="130"/>
      <c r="F457" s="62" t="s">
        <v>35</v>
      </c>
      <c r="G457" s="62" t="s">
        <v>35</v>
      </c>
      <c r="H457" s="115" t="s">
        <v>35</v>
      </c>
      <c r="I457" s="114"/>
      <c r="J457" s="113" t="s">
        <v>49</v>
      </c>
      <c r="K457" s="114"/>
      <c r="L457" s="63">
        <f>(L458+L459)/2</f>
        <v>0.25</v>
      </c>
    </row>
    <row r="458" spans="1:12" ht="47.25" hidden="1" customHeight="1" x14ac:dyDescent="0.25">
      <c r="A458" s="130" t="s">
        <v>72</v>
      </c>
      <c r="B458" s="130"/>
      <c r="C458" s="130"/>
      <c r="D458" s="130"/>
      <c r="E458" s="130"/>
      <c r="F458" s="62">
        <v>0</v>
      </c>
      <c r="G458" s="62">
        <v>120</v>
      </c>
      <c r="H458" s="115">
        <v>0</v>
      </c>
      <c r="I458" s="114"/>
      <c r="J458" s="113" t="s">
        <v>35</v>
      </c>
      <c r="K458" s="114"/>
      <c r="L458" s="62">
        <v>0.25</v>
      </c>
    </row>
    <row r="459" spans="1:12" ht="18" hidden="1" customHeight="1" x14ac:dyDescent="0.25">
      <c r="A459" s="130" t="s">
        <v>73</v>
      </c>
      <c r="B459" s="130"/>
      <c r="C459" s="130"/>
      <c r="D459" s="130"/>
      <c r="E459" s="130"/>
      <c r="F459" s="62">
        <v>0</v>
      </c>
      <c r="G459" s="62">
        <v>150</v>
      </c>
      <c r="H459" s="115">
        <v>0</v>
      </c>
      <c r="I459" s="114"/>
      <c r="J459" s="113" t="s">
        <v>35</v>
      </c>
      <c r="K459" s="114"/>
      <c r="L459" s="62">
        <v>0.25</v>
      </c>
    </row>
    <row r="460" spans="1:12" ht="90.75" hidden="1" customHeight="1" x14ac:dyDescent="0.25">
      <c r="A460" s="118" t="s">
        <v>74</v>
      </c>
      <c r="B460" s="118"/>
      <c r="C460" s="118"/>
      <c r="D460" s="118"/>
      <c r="E460" s="118"/>
      <c r="F460" s="53">
        <v>0</v>
      </c>
      <c r="G460" s="53">
        <v>0</v>
      </c>
      <c r="H460" s="116">
        <v>1</v>
      </c>
      <c r="I460" s="112"/>
      <c r="J460" s="111" t="s">
        <v>49</v>
      </c>
      <c r="K460" s="112"/>
      <c r="L460" s="53">
        <v>0.5</v>
      </c>
    </row>
    <row r="461" spans="1:12" ht="45.75" hidden="1" customHeight="1" x14ac:dyDescent="0.25">
      <c r="A461" s="118" t="s">
        <v>75</v>
      </c>
      <c r="B461" s="118"/>
      <c r="C461" s="118"/>
      <c r="D461" s="118"/>
      <c r="E461" s="118"/>
      <c r="F461" s="53">
        <v>0</v>
      </c>
      <c r="G461" s="53">
        <v>0</v>
      </c>
      <c r="H461" s="116">
        <v>1</v>
      </c>
      <c r="I461" s="112"/>
      <c r="J461" s="111" t="s">
        <v>49</v>
      </c>
      <c r="K461" s="112"/>
      <c r="L461" s="53">
        <v>0.2</v>
      </c>
    </row>
    <row r="462" spans="1:12" ht="138" hidden="1" customHeight="1" x14ac:dyDescent="0.25">
      <c r="A462" s="118" t="s">
        <v>141</v>
      </c>
      <c r="B462" s="118"/>
      <c r="C462" s="118"/>
      <c r="D462" s="118"/>
      <c r="E462" s="118"/>
      <c r="F462" s="53">
        <v>0</v>
      </c>
      <c r="G462" s="53">
        <v>0</v>
      </c>
      <c r="H462" s="116">
        <v>1</v>
      </c>
      <c r="I462" s="112"/>
      <c r="J462" s="111"/>
      <c r="K462" s="112"/>
      <c r="L462" s="53">
        <v>0.2</v>
      </c>
    </row>
    <row r="463" spans="1:12" ht="53.25" hidden="1" customHeight="1" x14ac:dyDescent="0.25">
      <c r="A463" s="118" t="s">
        <v>76</v>
      </c>
      <c r="B463" s="118"/>
      <c r="C463" s="118"/>
      <c r="D463" s="118"/>
      <c r="E463" s="118"/>
      <c r="F463" s="53">
        <v>0</v>
      </c>
      <c r="G463" s="53">
        <v>0</v>
      </c>
      <c r="H463" s="116">
        <v>1</v>
      </c>
      <c r="I463" s="112"/>
      <c r="J463" s="111" t="s">
        <v>49</v>
      </c>
      <c r="K463" s="112"/>
      <c r="L463" s="53">
        <v>0.2</v>
      </c>
    </row>
    <row r="464" spans="1:12" s="17" customFormat="1" ht="91.5" hidden="1" customHeight="1" x14ac:dyDescent="0.25">
      <c r="A464" s="118" t="s">
        <v>77</v>
      </c>
      <c r="B464" s="118"/>
      <c r="C464" s="118"/>
      <c r="D464" s="118"/>
      <c r="E464" s="118"/>
      <c r="F464" s="53">
        <v>0</v>
      </c>
      <c r="G464" s="53">
        <v>0</v>
      </c>
      <c r="H464" s="116">
        <v>1</v>
      </c>
      <c r="I464" s="112"/>
      <c r="J464" s="111"/>
      <c r="K464" s="112"/>
      <c r="L464" s="53">
        <v>0.2</v>
      </c>
    </row>
    <row r="465" spans="1:12" s="17" customFormat="1" ht="51" hidden="1" customHeight="1" x14ac:dyDescent="0.25">
      <c r="A465" s="118" t="s">
        <v>78</v>
      </c>
      <c r="B465" s="118"/>
      <c r="C465" s="118"/>
      <c r="D465" s="118"/>
      <c r="E465" s="118"/>
      <c r="F465" s="53" t="s">
        <v>35</v>
      </c>
      <c r="G465" s="53" t="s">
        <v>35</v>
      </c>
      <c r="H465" s="111" t="s">
        <v>35</v>
      </c>
      <c r="I465" s="112"/>
      <c r="J465" s="111" t="s">
        <v>35</v>
      </c>
      <c r="K465" s="112"/>
      <c r="L465" s="53">
        <v>0.5</v>
      </c>
    </row>
    <row r="466" spans="1:12" ht="55.5" hidden="1" customHeight="1" x14ac:dyDescent="0.25">
      <c r="A466" s="118" t="s">
        <v>79</v>
      </c>
      <c r="B466" s="118"/>
      <c r="C466" s="118"/>
      <c r="D466" s="118"/>
      <c r="E466" s="118"/>
      <c r="F466" s="53">
        <v>0</v>
      </c>
      <c r="G466" s="53">
        <v>0</v>
      </c>
      <c r="H466" s="116">
        <v>1</v>
      </c>
      <c r="I466" s="112"/>
      <c r="J466" s="111" t="s">
        <v>49</v>
      </c>
      <c r="K466" s="112"/>
      <c r="L466" s="53">
        <v>0.5</v>
      </c>
    </row>
    <row r="467" spans="1:12" ht="33.75" hidden="1" customHeight="1" x14ac:dyDescent="0.25">
      <c r="A467" s="130" t="s">
        <v>80</v>
      </c>
      <c r="B467" s="130"/>
      <c r="C467" s="130"/>
      <c r="D467" s="130"/>
      <c r="E467" s="130"/>
      <c r="F467" s="62" t="s">
        <v>35</v>
      </c>
      <c r="G467" s="62" t="s">
        <v>35</v>
      </c>
      <c r="H467" s="113" t="s">
        <v>35</v>
      </c>
      <c r="I467" s="114"/>
      <c r="J467" s="113" t="s">
        <v>35</v>
      </c>
      <c r="K467" s="114"/>
      <c r="L467" s="62">
        <v>0.5</v>
      </c>
    </row>
    <row r="468" spans="1:12" ht="18" hidden="1" customHeight="1" x14ac:dyDescent="0.25">
      <c r="A468" s="130" t="s">
        <v>36</v>
      </c>
      <c r="B468" s="130"/>
      <c r="C468" s="130"/>
      <c r="D468" s="130"/>
      <c r="E468" s="130"/>
      <c r="F468" s="62"/>
      <c r="G468" s="62"/>
      <c r="H468" s="113"/>
      <c r="I468" s="114"/>
      <c r="J468" s="113"/>
      <c r="K468" s="114"/>
      <c r="L468" s="62"/>
    </row>
    <row r="469" spans="1:12" ht="64.5" hidden="1" customHeight="1" x14ac:dyDescent="0.25">
      <c r="A469" s="130" t="s">
        <v>85</v>
      </c>
      <c r="B469" s="130"/>
      <c r="C469" s="130"/>
      <c r="D469" s="130"/>
      <c r="E469" s="130"/>
      <c r="F469" s="62">
        <v>1</v>
      </c>
      <c r="G469" s="62">
        <v>1</v>
      </c>
      <c r="H469" s="115">
        <v>1</v>
      </c>
      <c r="I469" s="114"/>
      <c r="J469" s="113" t="s">
        <v>38</v>
      </c>
      <c r="K469" s="114"/>
      <c r="L469" s="62">
        <v>0.5</v>
      </c>
    </row>
    <row r="470" spans="1:12" ht="99" hidden="1" customHeight="1" x14ac:dyDescent="0.25">
      <c r="A470" s="130" t="s">
        <v>81</v>
      </c>
      <c r="B470" s="130"/>
      <c r="C470" s="130"/>
      <c r="D470" s="130"/>
      <c r="E470" s="130"/>
      <c r="F470" s="62">
        <v>0</v>
      </c>
      <c r="G470" s="62">
        <v>0</v>
      </c>
      <c r="H470" s="115">
        <v>1</v>
      </c>
      <c r="I470" s="114"/>
      <c r="J470" s="113" t="s">
        <v>49</v>
      </c>
      <c r="K470" s="114"/>
      <c r="L470" s="62">
        <v>0.5</v>
      </c>
    </row>
    <row r="471" spans="1:12" ht="49.5" hidden="1" customHeight="1" x14ac:dyDescent="0.25">
      <c r="A471" s="118" t="s">
        <v>82</v>
      </c>
      <c r="B471" s="118"/>
      <c r="C471" s="118"/>
      <c r="D471" s="118"/>
      <c r="E471" s="118"/>
      <c r="F471" s="53" t="s">
        <v>35</v>
      </c>
      <c r="G471" s="53" t="s">
        <v>35</v>
      </c>
      <c r="H471" s="111" t="s">
        <v>35</v>
      </c>
      <c r="I471" s="112"/>
      <c r="J471" s="111" t="s">
        <v>49</v>
      </c>
      <c r="K471" s="112"/>
      <c r="L471" s="53">
        <v>0.2</v>
      </c>
    </row>
    <row r="472" spans="1:12" ht="65.25" hidden="1" customHeight="1" x14ac:dyDescent="0.25">
      <c r="A472" s="118" t="s">
        <v>83</v>
      </c>
      <c r="B472" s="118"/>
      <c r="C472" s="118"/>
      <c r="D472" s="118"/>
      <c r="E472" s="118"/>
      <c r="F472" s="53">
        <v>0</v>
      </c>
      <c r="G472" s="53">
        <v>0</v>
      </c>
      <c r="H472" s="116">
        <v>1</v>
      </c>
      <c r="I472" s="112"/>
      <c r="J472" s="111"/>
      <c r="K472" s="112"/>
      <c r="L472" s="53">
        <v>0.2</v>
      </c>
    </row>
    <row r="473" spans="1:12" ht="18.75" hidden="1" customHeight="1" x14ac:dyDescent="0.25">
      <c r="A473" s="118" t="s">
        <v>84</v>
      </c>
      <c r="B473" s="118"/>
      <c r="C473" s="118"/>
      <c r="D473" s="118"/>
      <c r="E473" s="118"/>
      <c r="F473" s="53" t="s">
        <v>35</v>
      </c>
      <c r="G473" s="53" t="s">
        <v>35</v>
      </c>
      <c r="H473" s="111" t="s">
        <v>35</v>
      </c>
      <c r="I473" s="112"/>
      <c r="J473" s="111" t="s">
        <v>35</v>
      </c>
      <c r="K473" s="112"/>
      <c r="L473" s="64">
        <f>(L450+L454+L461+L463+L465+L467+L471)/7</f>
        <v>0.41904761904761906</v>
      </c>
    </row>
    <row r="474" spans="1:12" ht="12" hidden="1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7" customFormat="1" ht="67.5" hidden="1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7" customFormat="1" ht="99.75" hidden="1" customHeight="1" x14ac:dyDescent="0.25">
      <c r="A476" s="87" t="str">
        <f>A439</f>
        <v>Исполнительный директор                                                              В.Н. Труфанов</v>
      </c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5.75" hidden="1" x14ac:dyDescent="0.25">
      <c r="A477" s="90" t="s">
        <v>86</v>
      </c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</row>
    <row r="478" spans="1:12" ht="15.75" hidden="1" x14ac:dyDescent="0.25">
      <c r="A478" s="90" t="s">
        <v>87</v>
      </c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</row>
    <row r="479" spans="1:12" ht="15.75" hidden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.75" hidden="1" x14ac:dyDescent="0.25">
      <c r="A480" s="117" t="str">
        <f>A444</f>
        <v>ООО Энергетическая компания "Радиан"</v>
      </c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1:12" ht="15.75" hidden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6.5" hidden="1" customHeight="1" x14ac:dyDescent="0.25">
      <c r="A482" s="144" t="s">
        <v>88</v>
      </c>
      <c r="B482" s="144"/>
      <c r="C482" s="144"/>
      <c r="D482" s="144"/>
      <c r="E482" s="144"/>
      <c r="F482" s="144" t="s">
        <v>29</v>
      </c>
      <c r="G482" s="144"/>
      <c r="H482" s="144" t="s">
        <v>108</v>
      </c>
      <c r="I482" s="144"/>
      <c r="J482" s="144" t="s">
        <v>32</v>
      </c>
      <c r="K482" s="144"/>
      <c r="L482" s="144" t="s">
        <v>33</v>
      </c>
    </row>
    <row r="483" spans="1:12" ht="21.75" hidden="1" customHeight="1" x14ac:dyDescent="0.25">
      <c r="A483" s="144"/>
      <c r="B483" s="144"/>
      <c r="C483" s="144"/>
      <c r="D483" s="144"/>
      <c r="E483" s="144"/>
      <c r="F483" s="11" t="s">
        <v>62</v>
      </c>
      <c r="G483" s="11" t="s">
        <v>64</v>
      </c>
      <c r="H483" s="144"/>
      <c r="I483" s="144"/>
      <c r="J483" s="144"/>
      <c r="K483" s="144"/>
      <c r="L483" s="144"/>
    </row>
    <row r="484" spans="1:12" ht="12" hidden="1" customHeight="1" x14ac:dyDescent="0.25">
      <c r="A484" s="144"/>
      <c r="B484" s="144"/>
      <c r="C484" s="144"/>
      <c r="D484" s="144"/>
      <c r="E484" s="144"/>
      <c r="F484" s="11" t="s">
        <v>63</v>
      </c>
      <c r="G484" s="11" t="s">
        <v>65</v>
      </c>
      <c r="H484" s="144"/>
      <c r="I484" s="144"/>
      <c r="J484" s="144"/>
      <c r="K484" s="144"/>
      <c r="L484" s="144"/>
    </row>
    <row r="485" spans="1:12" ht="15.75" hidden="1" x14ac:dyDescent="0.25">
      <c r="A485" s="144">
        <v>1</v>
      </c>
      <c r="B485" s="144"/>
      <c r="C485" s="144"/>
      <c r="D485" s="144"/>
      <c r="E485" s="144"/>
      <c r="F485" s="11">
        <v>2</v>
      </c>
      <c r="G485" s="11">
        <v>3</v>
      </c>
      <c r="H485" s="93">
        <v>4</v>
      </c>
      <c r="I485" s="94"/>
      <c r="J485" s="93">
        <v>5</v>
      </c>
      <c r="K485" s="94"/>
      <c r="L485" s="11">
        <v>6</v>
      </c>
    </row>
    <row r="486" spans="1:12" ht="59.25" hidden="1" customHeight="1" x14ac:dyDescent="0.25">
      <c r="A486" s="118" t="s">
        <v>109</v>
      </c>
      <c r="B486" s="118"/>
      <c r="C486" s="118"/>
      <c r="D486" s="118"/>
      <c r="E486" s="118"/>
      <c r="F486" s="11">
        <v>1</v>
      </c>
      <c r="G486" s="11">
        <v>1</v>
      </c>
      <c r="H486" s="95">
        <v>1</v>
      </c>
      <c r="I486" s="94"/>
      <c r="J486" s="93" t="s">
        <v>38</v>
      </c>
      <c r="K486" s="94"/>
      <c r="L486" s="11">
        <v>2</v>
      </c>
    </row>
    <row r="487" spans="1:12" ht="13.5" hidden="1" customHeight="1" x14ac:dyDescent="0.25">
      <c r="A487" s="118" t="s">
        <v>89</v>
      </c>
      <c r="B487" s="118"/>
      <c r="C487" s="118"/>
      <c r="D487" s="118"/>
      <c r="E487" s="118"/>
      <c r="F487" s="11" t="s">
        <v>35</v>
      </c>
      <c r="G487" s="11" t="s">
        <v>35</v>
      </c>
      <c r="H487" s="93" t="s">
        <v>35</v>
      </c>
      <c r="I487" s="94"/>
      <c r="J487" s="93" t="s">
        <v>35</v>
      </c>
      <c r="K487" s="94"/>
      <c r="L487" s="11">
        <v>2</v>
      </c>
    </row>
    <row r="488" spans="1:12" ht="15.75" hidden="1" customHeight="1" x14ac:dyDescent="0.25">
      <c r="A488" s="118" t="s">
        <v>36</v>
      </c>
      <c r="B488" s="118"/>
      <c r="C488" s="118"/>
      <c r="D488" s="118"/>
      <c r="E488" s="118"/>
      <c r="F488" s="11"/>
      <c r="G488" s="11"/>
      <c r="H488" s="93"/>
      <c r="I488" s="94"/>
      <c r="J488" s="93"/>
      <c r="K488" s="94"/>
      <c r="L488" s="11"/>
    </row>
    <row r="489" spans="1:12" ht="63" hidden="1" customHeight="1" x14ac:dyDescent="0.25">
      <c r="A489" s="118" t="s">
        <v>90</v>
      </c>
      <c r="B489" s="118"/>
      <c r="C489" s="118"/>
      <c r="D489" s="118"/>
      <c r="E489" s="118"/>
      <c r="F489" s="11">
        <v>0</v>
      </c>
      <c r="G489" s="11">
        <v>0</v>
      </c>
      <c r="H489" s="95">
        <v>1</v>
      </c>
      <c r="I489" s="94"/>
      <c r="J489" s="93" t="s">
        <v>49</v>
      </c>
      <c r="K489" s="94"/>
      <c r="L489" s="11">
        <v>2</v>
      </c>
    </row>
    <row r="490" spans="1:12" ht="76.5" hidden="1" customHeight="1" x14ac:dyDescent="0.25">
      <c r="A490" s="118" t="s">
        <v>91</v>
      </c>
      <c r="B490" s="118"/>
      <c r="C490" s="118"/>
      <c r="D490" s="118"/>
      <c r="E490" s="118"/>
      <c r="F490" s="11">
        <v>0</v>
      </c>
      <c r="G490" s="11">
        <v>0</v>
      </c>
      <c r="H490" s="95">
        <v>1</v>
      </c>
      <c r="I490" s="94"/>
      <c r="J490" s="93" t="s">
        <v>38</v>
      </c>
      <c r="K490" s="94"/>
      <c r="L490" s="11">
        <v>2</v>
      </c>
    </row>
    <row r="491" spans="1:12" ht="99" hidden="1" customHeight="1" x14ac:dyDescent="0.25">
      <c r="A491" s="143" t="s">
        <v>92</v>
      </c>
      <c r="B491" s="143"/>
      <c r="C491" s="143"/>
      <c r="D491" s="143"/>
      <c r="E491" s="143"/>
      <c r="F491" s="11">
        <v>0</v>
      </c>
      <c r="G491" s="11">
        <v>0</v>
      </c>
      <c r="H491" s="95">
        <v>1</v>
      </c>
      <c r="I491" s="94"/>
      <c r="J491" s="93" t="s">
        <v>49</v>
      </c>
      <c r="K491" s="94"/>
      <c r="L491" s="11" t="s">
        <v>35</v>
      </c>
    </row>
    <row r="492" spans="1:12" ht="94.5" hidden="1" customHeight="1" x14ac:dyDescent="0.25">
      <c r="A492" s="118" t="s">
        <v>93</v>
      </c>
      <c r="B492" s="118"/>
      <c r="C492" s="118"/>
      <c r="D492" s="118"/>
      <c r="E492" s="118"/>
      <c r="F492" s="11">
        <v>0</v>
      </c>
      <c r="G492" s="11">
        <v>0</v>
      </c>
      <c r="H492" s="95">
        <v>1</v>
      </c>
      <c r="I492" s="94"/>
      <c r="J492" s="93" t="s">
        <v>49</v>
      </c>
      <c r="K492" s="94"/>
      <c r="L492" s="11">
        <v>2</v>
      </c>
    </row>
    <row r="493" spans="1:12" ht="67.5" hidden="1" customHeight="1" x14ac:dyDescent="0.25">
      <c r="A493" s="118" t="s">
        <v>94</v>
      </c>
      <c r="B493" s="118"/>
      <c r="C493" s="118"/>
      <c r="D493" s="118"/>
      <c r="E493" s="118"/>
      <c r="F493" s="11">
        <v>0</v>
      </c>
      <c r="G493" s="11">
        <v>0</v>
      </c>
      <c r="H493" s="95">
        <v>1</v>
      </c>
      <c r="I493" s="94"/>
      <c r="J493" s="93" t="s">
        <v>38</v>
      </c>
      <c r="K493" s="94"/>
      <c r="L493" s="11">
        <v>2</v>
      </c>
    </row>
    <row r="494" spans="1:12" ht="48" hidden="1" customHeight="1" x14ac:dyDescent="0.25">
      <c r="A494" s="118" t="s">
        <v>95</v>
      </c>
      <c r="B494" s="118"/>
      <c r="C494" s="118"/>
      <c r="D494" s="118"/>
      <c r="E494" s="118"/>
      <c r="F494" s="11">
        <v>0</v>
      </c>
      <c r="G494" s="11">
        <v>0</v>
      </c>
      <c r="H494" s="95">
        <v>1</v>
      </c>
      <c r="I494" s="94"/>
      <c r="J494" s="93" t="s">
        <v>38</v>
      </c>
      <c r="K494" s="94"/>
      <c r="L494" s="11">
        <v>2</v>
      </c>
    </row>
    <row r="495" spans="1:12" ht="35.25" hidden="1" customHeight="1" x14ac:dyDescent="0.25">
      <c r="A495" s="118" t="s">
        <v>96</v>
      </c>
      <c r="B495" s="118"/>
      <c r="C495" s="118"/>
      <c r="D495" s="118"/>
      <c r="E495" s="118"/>
      <c r="F495" s="11" t="s">
        <v>35</v>
      </c>
      <c r="G495" s="11" t="s">
        <v>35</v>
      </c>
      <c r="H495" s="93" t="s">
        <v>35</v>
      </c>
      <c r="I495" s="94"/>
      <c r="J495" s="93" t="s">
        <v>35</v>
      </c>
      <c r="K495" s="94"/>
      <c r="L495" s="11">
        <f>(L497+L498)/2</f>
        <v>1.5</v>
      </c>
    </row>
    <row r="496" spans="1:12" ht="18" hidden="1" customHeight="1" x14ac:dyDescent="0.25">
      <c r="A496" s="118" t="s">
        <v>36</v>
      </c>
      <c r="B496" s="118"/>
      <c r="C496" s="118"/>
      <c r="D496" s="118"/>
      <c r="E496" s="118"/>
      <c r="F496" s="11"/>
      <c r="G496" s="11"/>
      <c r="H496" s="93"/>
      <c r="I496" s="94"/>
      <c r="J496" s="93"/>
      <c r="K496" s="94"/>
      <c r="L496" s="11"/>
    </row>
    <row r="497" spans="1:12" ht="30.75" hidden="1" customHeight="1" x14ac:dyDescent="0.25">
      <c r="A497" s="118" t="s">
        <v>97</v>
      </c>
      <c r="B497" s="118"/>
      <c r="C497" s="118"/>
      <c r="D497" s="118"/>
      <c r="E497" s="118"/>
      <c r="F497" s="11">
        <v>0</v>
      </c>
      <c r="G497" s="11">
        <v>1</v>
      </c>
      <c r="H497" s="95">
        <v>0</v>
      </c>
      <c r="I497" s="94"/>
      <c r="J497" s="93" t="s">
        <v>49</v>
      </c>
      <c r="K497" s="94"/>
      <c r="L497" s="11">
        <v>1</v>
      </c>
    </row>
    <row r="498" spans="1:12" ht="60.75" hidden="1" customHeight="1" x14ac:dyDescent="0.25">
      <c r="A498" s="118" t="s">
        <v>98</v>
      </c>
      <c r="B498" s="118"/>
      <c r="C498" s="118"/>
      <c r="D498" s="118"/>
      <c r="E498" s="118"/>
      <c r="F498" s="11" t="s">
        <v>35</v>
      </c>
      <c r="G498" s="11" t="s">
        <v>35</v>
      </c>
      <c r="H498" s="95">
        <v>1</v>
      </c>
      <c r="I498" s="94"/>
      <c r="J498" s="93" t="s">
        <v>38</v>
      </c>
      <c r="K498" s="94"/>
      <c r="L498" s="11">
        <v>2</v>
      </c>
    </row>
    <row r="499" spans="1:12" ht="15.75" hidden="1" customHeight="1" x14ac:dyDescent="0.25">
      <c r="A499" s="118" t="s">
        <v>99</v>
      </c>
      <c r="B499" s="118"/>
      <c r="C499" s="118"/>
      <c r="D499" s="118"/>
      <c r="E499" s="118"/>
      <c r="F499" s="11">
        <v>0</v>
      </c>
      <c r="G499" s="11">
        <v>0</v>
      </c>
      <c r="H499" s="95">
        <v>1</v>
      </c>
      <c r="I499" s="94"/>
      <c r="J499" s="93" t="s">
        <v>35</v>
      </c>
      <c r="K499" s="94"/>
      <c r="L499" s="11" t="s">
        <v>35</v>
      </c>
    </row>
    <row r="500" spans="1:12" ht="34.5" hidden="1" customHeight="1" x14ac:dyDescent="0.25">
      <c r="A500" s="118" t="s">
        <v>100</v>
      </c>
      <c r="B500" s="118"/>
      <c r="C500" s="118"/>
      <c r="D500" s="118"/>
      <c r="E500" s="118"/>
      <c r="F500" s="11">
        <v>0</v>
      </c>
      <c r="G500" s="11">
        <v>0</v>
      </c>
      <c r="H500" s="95">
        <v>1</v>
      </c>
      <c r="I500" s="94"/>
      <c r="J500" s="93" t="s">
        <v>35</v>
      </c>
      <c r="K500" s="94"/>
      <c r="L500" s="11" t="s">
        <v>35</v>
      </c>
    </row>
    <row r="501" spans="1:12" ht="32.25" hidden="1" customHeight="1" x14ac:dyDescent="0.25">
      <c r="A501" s="143" t="s">
        <v>101</v>
      </c>
      <c r="B501" s="143"/>
      <c r="C501" s="143"/>
      <c r="D501" s="143"/>
      <c r="E501" s="143"/>
      <c r="F501" s="11">
        <v>0</v>
      </c>
      <c r="G501" s="11">
        <v>0</v>
      </c>
      <c r="H501" s="95">
        <v>1</v>
      </c>
      <c r="I501" s="94"/>
      <c r="J501" s="93" t="s">
        <v>35</v>
      </c>
      <c r="K501" s="94"/>
      <c r="L501" s="11" t="s">
        <v>35</v>
      </c>
    </row>
    <row r="502" spans="1:12" ht="39.75" hidden="1" customHeight="1" x14ac:dyDescent="0.25">
      <c r="A502" s="118" t="s">
        <v>102</v>
      </c>
      <c r="B502" s="118"/>
      <c r="C502" s="118"/>
      <c r="D502" s="118"/>
      <c r="E502" s="118"/>
      <c r="F502" s="11"/>
      <c r="G502" s="11"/>
      <c r="H502" s="93"/>
      <c r="I502" s="94"/>
      <c r="J502" s="93" t="s">
        <v>49</v>
      </c>
      <c r="K502" s="94"/>
      <c r="L502" s="11">
        <v>2</v>
      </c>
    </row>
    <row r="503" spans="1:12" ht="54" hidden="1" customHeight="1" x14ac:dyDescent="0.25">
      <c r="A503" s="118" t="s">
        <v>103</v>
      </c>
      <c r="B503" s="118"/>
      <c r="C503" s="118"/>
      <c r="D503" s="118"/>
      <c r="E503" s="118"/>
      <c r="F503" s="11">
        <v>0</v>
      </c>
      <c r="G503" s="11">
        <v>0</v>
      </c>
      <c r="H503" s="95">
        <v>1</v>
      </c>
      <c r="I503" s="94"/>
      <c r="J503" s="93"/>
      <c r="K503" s="94"/>
      <c r="L503" s="11">
        <v>2</v>
      </c>
    </row>
    <row r="504" spans="1:12" ht="66" hidden="1" customHeight="1" x14ac:dyDescent="0.25">
      <c r="A504" s="118" t="s">
        <v>104</v>
      </c>
      <c r="B504" s="118"/>
      <c r="C504" s="118"/>
      <c r="D504" s="118"/>
      <c r="E504" s="118"/>
      <c r="F504" s="11" t="s">
        <v>35</v>
      </c>
      <c r="G504" s="11" t="s">
        <v>35</v>
      </c>
      <c r="H504" s="93" t="s">
        <v>35</v>
      </c>
      <c r="I504" s="94"/>
      <c r="J504" s="93" t="s">
        <v>35</v>
      </c>
      <c r="K504" s="94"/>
      <c r="L504" s="21">
        <f>(L506+L507)/2</f>
        <v>1</v>
      </c>
    </row>
    <row r="505" spans="1:12" ht="19.5" hidden="1" customHeight="1" x14ac:dyDescent="0.25">
      <c r="A505" s="118" t="s">
        <v>36</v>
      </c>
      <c r="B505" s="118"/>
      <c r="C505" s="118"/>
      <c r="D505" s="118"/>
      <c r="E505" s="118"/>
      <c r="F505" s="11"/>
      <c r="G505" s="11"/>
      <c r="H505" s="95">
        <v>1</v>
      </c>
      <c r="I505" s="94"/>
      <c r="J505" s="93"/>
      <c r="K505" s="94"/>
      <c r="L505" s="11">
        <v>2</v>
      </c>
    </row>
    <row r="506" spans="1:12" ht="54.75" hidden="1" customHeight="1" x14ac:dyDescent="0.25">
      <c r="A506" s="127" t="s">
        <v>105</v>
      </c>
      <c r="B506" s="127"/>
      <c r="C506" s="127"/>
      <c r="D506" s="127"/>
      <c r="E506" s="127"/>
      <c r="F506" s="11">
        <v>0</v>
      </c>
      <c r="G506" s="11">
        <v>12</v>
      </c>
      <c r="H506" s="95">
        <v>0</v>
      </c>
      <c r="I506" s="94"/>
      <c r="J506" s="93" t="s">
        <v>49</v>
      </c>
      <c r="K506" s="94"/>
      <c r="L506" s="11">
        <v>1</v>
      </c>
    </row>
    <row r="507" spans="1:12" ht="114" hidden="1" customHeight="1" x14ac:dyDescent="0.25">
      <c r="A507" s="118" t="s">
        <v>106</v>
      </c>
      <c r="B507" s="118"/>
      <c r="C507" s="118"/>
      <c r="D507" s="118"/>
      <c r="E507" s="118"/>
      <c r="F507" s="11">
        <v>0</v>
      </c>
      <c r="G507" s="18">
        <v>1</v>
      </c>
      <c r="H507" s="95">
        <v>0</v>
      </c>
      <c r="I507" s="94"/>
      <c r="J507" s="93" t="s">
        <v>38</v>
      </c>
      <c r="K507" s="94"/>
      <c r="L507" s="11">
        <v>1</v>
      </c>
    </row>
    <row r="508" spans="1:12" ht="16.5" hidden="1" customHeight="1" x14ac:dyDescent="0.25">
      <c r="A508" s="118" t="s">
        <v>107</v>
      </c>
      <c r="B508" s="118"/>
      <c r="C508" s="118"/>
      <c r="D508" s="118"/>
      <c r="E508" s="118"/>
      <c r="F508" s="11" t="s">
        <v>35</v>
      </c>
      <c r="G508" s="11" t="s">
        <v>35</v>
      </c>
      <c r="H508" s="93" t="s">
        <v>35</v>
      </c>
      <c r="I508" s="94"/>
      <c r="J508" s="93" t="s">
        <v>35</v>
      </c>
      <c r="K508" s="94"/>
      <c r="L508" s="11">
        <f>(L486+L487+L495+L502+L504)/5</f>
        <v>1.7</v>
      </c>
    </row>
    <row r="509" spans="1:12" ht="16.5" hidden="1" customHeight="1" x14ac:dyDescent="0.25">
      <c r="A509" s="60"/>
      <c r="B509" s="60"/>
      <c r="C509" s="60"/>
      <c r="D509" s="60"/>
      <c r="E509" s="60"/>
      <c r="F509" s="28"/>
      <c r="G509" s="28"/>
      <c r="H509" s="28"/>
      <c r="I509" s="28"/>
      <c r="J509" s="28"/>
      <c r="K509" s="28"/>
      <c r="L509" s="28"/>
    </row>
    <row r="510" spans="1:12" ht="16.5" hidden="1" customHeight="1" x14ac:dyDescent="0.25">
      <c r="A510" s="60"/>
      <c r="B510" s="60"/>
      <c r="C510" s="60"/>
      <c r="D510" s="60"/>
      <c r="E510" s="60"/>
      <c r="F510" s="28"/>
      <c r="G510" s="28"/>
      <c r="H510" s="28"/>
      <c r="I510" s="28"/>
      <c r="J510" s="28"/>
      <c r="K510" s="28"/>
      <c r="L510" s="28"/>
    </row>
    <row r="511" spans="1:12" ht="33" hidden="1" customHeight="1" x14ac:dyDescent="0.25">
      <c r="A511" s="22" t="s">
        <v>216</v>
      </c>
      <c r="B511" s="22" t="s">
        <v>215</v>
      </c>
      <c r="C511" s="87" t="s">
        <v>218</v>
      </c>
      <c r="D511" s="87"/>
      <c r="E511" s="87"/>
      <c r="F511" s="22" t="s">
        <v>215</v>
      </c>
      <c r="G511" s="22">
        <v>0.82230000000000003</v>
      </c>
      <c r="H511" s="9"/>
      <c r="I511" s="2"/>
      <c r="J511" s="9"/>
      <c r="K511" s="2"/>
      <c r="L511" s="10"/>
    </row>
    <row r="512" spans="1:12" ht="70.5" hidden="1" customHeight="1" x14ac:dyDescent="0.25">
      <c r="A512" s="139" t="str">
        <f>A476</f>
        <v>Исполнительный директор                                                              В.Н. Труфанов</v>
      </c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</row>
    <row r="513" spans="1:12" ht="15" hidden="1" customHeight="1" x14ac:dyDescent="0.25">
      <c r="A513" s="8"/>
      <c r="B513" s="8"/>
      <c r="C513" s="8"/>
      <c r="D513" s="8"/>
      <c r="E513" s="8"/>
      <c r="F513" s="9"/>
      <c r="G513" s="9"/>
      <c r="H513" s="9"/>
      <c r="I513" s="2"/>
      <c r="J513" s="9"/>
      <c r="K513" s="2"/>
      <c r="L513" s="10"/>
    </row>
    <row r="514" spans="1:12" ht="15.75" hidden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.75" hidden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idden="1" x14ac:dyDescent="0.25">
      <c r="J516" s="126" t="s">
        <v>112</v>
      </c>
      <c r="K516" s="126"/>
      <c r="L516" s="126"/>
    </row>
    <row r="517" spans="1:12" hidden="1" x14ac:dyDescent="0.25">
      <c r="J517" s="140" t="s">
        <v>1</v>
      </c>
      <c r="K517" s="140"/>
      <c r="L517" s="140"/>
    </row>
    <row r="518" spans="1:12" hidden="1" x14ac:dyDescent="0.25">
      <c r="J518" s="126" t="s">
        <v>2</v>
      </c>
      <c r="K518" s="126"/>
      <c r="L518" s="126"/>
    </row>
    <row r="519" spans="1:12" ht="16.5" hidden="1" customHeight="1" x14ac:dyDescent="0.25">
      <c r="J519" s="126" t="s">
        <v>3</v>
      </c>
      <c r="K519" s="126"/>
      <c r="L519" s="126"/>
    </row>
    <row r="520" spans="1:12" ht="15" hidden="1" customHeight="1" x14ac:dyDescent="0.25">
      <c r="J520" s="126" t="s">
        <v>4</v>
      </c>
      <c r="K520" s="126"/>
      <c r="L520" s="126"/>
    </row>
    <row r="521" spans="1:12" ht="15" hidden="1" customHeight="1" x14ac:dyDescent="0.25">
      <c r="J521" s="126" t="s">
        <v>5</v>
      </c>
      <c r="K521" s="126"/>
      <c r="L521" s="126"/>
    </row>
    <row r="522" spans="1:12" ht="12.75" hidden="1" customHeight="1" x14ac:dyDescent="0.25">
      <c r="J522" s="126" t="s">
        <v>6</v>
      </c>
      <c r="K522" s="126"/>
      <c r="L522" s="126"/>
    </row>
    <row r="523" spans="1:12" ht="12.75" hidden="1" customHeight="1" x14ac:dyDescent="0.25">
      <c r="J523" s="126" t="s">
        <v>7</v>
      </c>
      <c r="K523" s="126"/>
      <c r="L523" s="126"/>
    </row>
    <row r="524" spans="1:12" ht="12.75" hidden="1" customHeight="1" x14ac:dyDescent="0.25">
      <c r="J524" s="126" t="s">
        <v>8</v>
      </c>
      <c r="K524" s="126"/>
      <c r="L524" s="126"/>
    </row>
    <row r="525" spans="1:12" ht="12.75" hidden="1" customHeight="1" x14ac:dyDescent="0.25">
      <c r="J525" s="126" t="s">
        <v>9</v>
      </c>
      <c r="K525" s="126"/>
      <c r="L525" s="126"/>
    </row>
    <row r="526" spans="1:12" ht="12.75" hidden="1" customHeight="1" x14ac:dyDescent="0.25"/>
    <row r="527" spans="1:12" ht="12.75" hidden="1" customHeight="1" x14ac:dyDescent="0.25"/>
    <row r="528" spans="1:12" ht="12.75" hidden="1" customHeight="1" x14ac:dyDescent="0.25">
      <c r="A528" s="142" t="s">
        <v>113</v>
      </c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</row>
    <row r="529" spans="1:12" ht="39" hidden="1" customHeight="1" x14ac:dyDescent="0.25">
      <c r="A529" s="141" t="s">
        <v>197</v>
      </c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</row>
    <row r="530" spans="1:12" ht="12.75" hidden="1" customHeight="1" x14ac:dyDescent="0.25"/>
    <row r="531" spans="1:12" ht="12.75" hidden="1" customHeight="1" x14ac:dyDescent="0.25">
      <c r="A531" s="131" t="s">
        <v>17</v>
      </c>
      <c r="B531" s="131"/>
      <c r="C531" s="131"/>
      <c r="D531" s="131"/>
      <c r="E531" s="131"/>
      <c r="F531" s="131"/>
      <c r="G531" s="131"/>
      <c r="H531" s="131"/>
      <c r="I531" s="131" t="s">
        <v>114</v>
      </c>
      <c r="J531" s="131"/>
      <c r="K531" s="131" t="s">
        <v>29</v>
      </c>
      <c r="L531" s="131"/>
    </row>
    <row r="532" spans="1:12" ht="24" hidden="1" customHeight="1" x14ac:dyDescent="0.25">
      <c r="A532" s="130" t="s">
        <v>21</v>
      </c>
      <c r="B532" s="130"/>
      <c r="C532" s="130"/>
      <c r="D532" s="130"/>
      <c r="E532" s="130"/>
      <c r="F532" s="130"/>
      <c r="G532" s="130"/>
      <c r="H532" s="130"/>
      <c r="I532" s="132">
        <v>1</v>
      </c>
      <c r="J532" s="132"/>
      <c r="K532" s="129">
        <f>G41</f>
        <v>0.22325</v>
      </c>
      <c r="L532" s="129"/>
    </row>
    <row r="533" spans="1:12" hidden="1" x14ac:dyDescent="0.25">
      <c r="A533" s="130" t="s">
        <v>115</v>
      </c>
      <c r="B533" s="130"/>
      <c r="C533" s="130"/>
      <c r="D533" s="130"/>
      <c r="E533" s="130"/>
      <c r="F533" s="130"/>
      <c r="G533" s="130"/>
      <c r="H533" s="130"/>
      <c r="I533" s="138" t="s">
        <v>110</v>
      </c>
      <c r="J533" s="138"/>
      <c r="K533" s="129">
        <v>0</v>
      </c>
      <c r="L533" s="129"/>
    </row>
    <row r="534" spans="1:12" ht="31.5" hidden="1" customHeight="1" x14ac:dyDescent="0.25">
      <c r="A534" s="130"/>
      <c r="B534" s="130"/>
      <c r="C534" s="130"/>
      <c r="D534" s="130"/>
      <c r="E534" s="130"/>
      <c r="F534" s="130"/>
      <c r="G534" s="130"/>
      <c r="H534" s="130"/>
      <c r="I534" s="138"/>
      <c r="J534" s="138"/>
      <c r="K534" s="129"/>
      <c r="L534" s="129"/>
    </row>
    <row r="535" spans="1:12" ht="36.75" hidden="1" customHeight="1" x14ac:dyDescent="0.25">
      <c r="A535" s="130" t="s">
        <v>116</v>
      </c>
      <c r="B535" s="130"/>
      <c r="C535" s="130"/>
      <c r="D535" s="130"/>
      <c r="E535" s="130"/>
      <c r="F535" s="130"/>
      <c r="G535" s="130"/>
      <c r="H535" s="130"/>
      <c r="I535" s="138" t="s">
        <v>111</v>
      </c>
      <c r="J535" s="138"/>
      <c r="K535" s="129">
        <f>G511</f>
        <v>0.82230000000000003</v>
      </c>
      <c r="L535" s="129"/>
    </row>
    <row r="536" spans="1:12" hidden="1" x14ac:dyDescent="0.25">
      <c r="A536" s="130"/>
      <c r="B536" s="130"/>
      <c r="C536" s="130"/>
      <c r="D536" s="130"/>
      <c r="E536" s="130"/>
      <c r="F536" s="130"/>
      <c r="G536" s="130"/>
      <c r="H536" s="130"/>
      <c r="I536" s="138"/>
      <c r="J536" s="138"/>
      <c r="K536" s="129"/>
      <c r="L536" s="129"/>
    </row>
    <row r="537" spans="1:12" ht="25.5" hidden="1" customHeight="1" x14ac:dyDescent="0.25">
      <c r="A537" s="130" t="s">
        <v>121</v>
      </c>
      <c r="B537" s="130"/>
      <c r="C537" s="130"/>
      <c r="D537" s="130"/>
      <c r="E537" s="130"/>
      <c r="F537" s="130"/>
      <c r="G537" s="130"/>
      <c r="H537" s="130"/>
      <c r="I537" s="132" t="s">
        <v>117</v>
      </c>
      <c r="J537" s="132"/>
      <c r="K537" s="129">
        <v>4.9000000000000002E-2</v>
      </c>
      <c r="L537" s="129"/>
    </row>
    <row r="538" spans="1:12" s="17" customFormat="1" ht="31.5" hidden="1" customHeight="1" x14ac:dyDescent="0.25">
      <c r="A538" s="130" t="s">
        <v>122</v>
      </c>
      <c r="B538" s="130"/>
      <c r="C538" s="130"/>
      <c r="D538" s="130"/>
      <c r="E538" s="130"/>
      <c r="F538" s="130"/>
      <c r="G538" s="130"/>
      <c r="H538" s="130"/>
      <c r="I538" s="132" t="s">
        <v>117</v>
      </c>
      <c r="J538" s="132"/>
      <c r="K538" s="129">
        <v>0</v>
      </c>
      <c r="L538" s="129"/>
    </row>
    <row r="539" spans="1:12" ht="26.25" hidden="1" customHeight="1" x14ac:dyDescent="0.25">
      <c r="A539" s="130" t="s">
        <v>123</v>
      </c>
      <c r="B539" s="130"/>
      <c r="C539" s="130"/>
      <c r="D539" s="130"/>
      <c r="E539" s="130"/>
      <c r="F539" s="130"/>
      <c r="G539" s="130"/>
      <c r="H539" s="130"/>
      <c r="I539" s="132" t="s">
        <v>117</v>
      </c>
      <c r="J539" s="132"/>
      <c r="K539" s="129">
        <v>0.98</v>
      </c>
      <c r="L539" s="129"/>
    </row>
    <row r="540" spans="1:12" hidden="1" x14ac:dyDescent="0.25">
      <c r="A540" s="130" t="s">
        <v>118</v>
      </c>
      <c r="B540" s="130"/>
      <c r="C540" s="130"/>
      <c r="D540" s="130"/>
      <c r="E540" s="130"/>
      <c r="F540" s="130"/>
      <c r="G540" s="130"/>
      <c r="H540" s="130"/>
      <c r="I540" s="132" t="s">
        <v>119</v>
      </c>
      <c r="J540" s="132"/>
      <c r="K540" s="129">
        <f>IF(20*(1-0.3)&lt;K532,0.65*0,0.65*(-1))*IF((20*1.3)&gt;K532,0.65*0,0.65*(-1))</f>
        <v>0</v>
      </c>
      <c r="L540" s="129"/>
    </row>
    <row r="541" spans="1:12" ht="14.25" hidden="1" customHeight="1" x14ac:dyDescent="0.25">
      <c r="A541" s="130"/>
      <c r="B541" s="130"/>
      <c r="C541" s="130"/>
      <c r="D541" s="130"/>
      <c r="E541" s="130"/>
      <c r="F541" s="130"/>
      <c r="G541" s="130"/>
      <c r="H541" s="130"/>
      <c r="I541" s="131" t="s">
        <v>120</v>
      </c>
      <c r="J541" s="131"/>
      <c r="K541" s="129"/>
      <c r="L541" s="129"/>
    </row>
    <row r="542" spans="1:12" hidden="1" x14ac:dyDescent="0.25">
      <c r="A542" s="130" t="s">
        <v>124</v>
      </c>
      <c r="B542" s="130"/>
      <c r="C542" s="130"/>
      <c r="D542" s="130"/>
      <c r="E542" s="130"/>
      <c r="F542" s="130"/>
      <c r="G542" s="130"/>
      <c r="H542" s="130"/>
      <c r="I542" s="132" t="s">
        <v>119</v>
      </c>
      <c r="J542" s="132"/>
      <c r="K542" s="133" t="s">
        <v>35</v>
      </c>
      <c r="L542" s="134"/>
    </row>
    <row r="543" spans="1:12" s="19" customFormat="1" ht="19.5" hidden="1" customHeight="1" x14ac:dyDescent="0.25">
      <c r="A543" s="130"/>
      <c r="B543" s="130"/>
      <c r="C543" s="130"/>
      <c r="D543" s="130"/>
      <c r="E543" s="130"/>
      <c r="F543" s="130"/>
      <c r="G543" s="130"/>
      <c r="H543" s="130"/>
      <c r="I543" s="131" t="s">
        <v>120</v>
      </c>
      <c r="J543" s="131"/>
      <c r="K543" s="135"/>
      <c r="L543" s="136"/>
    </row>
    <row r="544" spans="1:12" ht="25.5" hidden="1" customHeight="1" x14ac:dyDescent="0.25">
      <c r="A544" s="130" t="s">
        <v>125</v>
      </c>
      <c r="B544" s="130"/>
      <c r="C544" s="130"/>
      <c r="D544" s="130"/>
      <c r="E544" s="130"/>
      <c r="F544" s="130"/>
      <c r="G544" s="130"/>
      <c r="H544" s="130"/>
      <c r="I544" s="132" t="s">
        <v>119</v>
      </c>
      <c r="J544" s="132"/>
      <c r="K544" s="129">
        <v>-1</v>
      </c>
      <c r="L544" s="129"/>
    </row>
    <row r="545" spans="1:15" ht="24" hidden="1" customHeight="1" x14ac:dyDescent="0.25">
      <c r="A545" s="130"/>
      <c r="B545" s="130"/>
      <c r="C545" s="130"/>
      <c r="D545" s="130"/>
      <c r="E545" s="130"/>
      <c r="F545" s="130"/>
      <c r="G545" s="130"/>
      <c r="H545" s="130"/>
      <c r="I545" s="131" t="s">
        <v>120</v>
      </c>
      <c r="J545" s="131"/>
      <c r="K545" s="129"/>
      <c r="L545" s="129"/>
    </row>
    <row r="546" spans="1:15" s="17" customFormat="1" ht="15" hidden="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5" s="17" customFormat="1" ht="28.5" hidden="1" customHeight="1" x14ac:dyDescent="0.25">
      <c r="A547" s="137" t="str">
        <f>A476</f>
        <v>Исполнительный директор                                                              В.Н. Труфанов</v>
      </c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N547" s="128">
        <f>IF(20*(1-0.3)&lt;K532&lt;20*(1+0.3),0.65*0,0.65*(-1))+IF(1*(1-0.3)&lt;K533&lt;1*(1+0.3),(1-0.65)*0,(1-0.65)*(-1))</f>
        <v>-1</v>
      </c>
      <c r="O547" s="128"/>
    </row>
    <row r="548" spans="1:15" ht="15" hidden="1" customHeight="1" x14ac:dyDescent="0.25">
      <c r="N548" s="128"/>
      <c r="O548" s="128"/>
    </row>
    <row r="550" spans="1:15" x14ac:dyDescent="0.25">
      <c r="K550" s="199" t="s">
        <v>225</v>
      </c>
      <c r="L550" s="199"/>
    </row>
    <row r="552" spans="1:15" x14ac:dyDescent="0.25">
      <c r="A552" s="137" t="s">
        <v>226</v>
      </c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</row>
    <row r="553" spans="1:15" x14ac:dyDescent="0.2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</row>
    <row r="554" spans="1:15" x14ac:dyDescent="0.25">
      <c r="A554" s="69"/>
      <c r="B554" s="69"/>
      <c r="C554" s="69"/>
      <c r="D554" s="137" t="str">
        <f>A343</f>
        <v>ООО Энергетическая компания "Радиан"</v>
      </c>
      <c r="E554" s="137"/>
      <c r="F554" s="137"/>
      <c r="G554" s="137"/>
      <c r="H554" s="137"/>
      <c r="I554" s="137"/>
      <c r="J554" s="69"/>
      <c r="K554" s="69"/>
      <c r="L554" s="69"/>
    </row>
    <row r="555" spans="1:15" x14ac:dyDescent="0.25">
      <c r="K555" s="200"/>
      <c r="L555" s="200"/>
    </row>
    <row r="556" spans="1:15" ht="30" x14ac:dyDescent="0.25">
      <c r="A556" s="201" t="s">
        <v>17</v>
      </c>
      <c r="B556" s="202"/>
      <c r="C556" s="203"/>
      <c r="D556" s="201" t="s">
        <v>227</v>
      </c>
      <c r="E556" s="203"/>
      <c r="F556" s="205" t="s">
        <v>228</v>
      </c>
      <c r="G556" s="205" t="s">
        <v>229</v>
      </c>
      <c r="H556" s="204" t="s">
        <v>230</v>
      </c>
      <c r="I556" s="204"/>
      <c r="J556" s="204"/>
      <c r="K556" s="204" t="s">
        <v>236</v>
      </c>
      <c r="L556" s="204"/>
    </row>
    <row r="557" spans="1:15" ht="48.75" customHeight="1" x14ac:dyDescent="0.25">
      <c r="A557" s="201"/>
      <c r="B557" s="202"/>
      <c r="C557" s="203"/>
      <c r="D557" s="204" t="s">
        <v>251</v>
      </c>
      <c r="E557" s="204"/>
      <c r="F557" s="205" t="s">
        <v>252</v>
      </c>
      <c r="G557" s="214">
        <f>G41</f>
        <v>0.22325</v>
      </c>
      <c r="H557" s="201" t="s">
        <v>235</v>
      </c>
      <c r="I557" s="202"/>
      <c r="J557" s="203"/>
      <c r="K557" s="204" t="s">
        <v>237</v>
      </c>
      <c r="L557" s="204"/>
    </row>
    <row r="558" spans="1:15" ht="54.75" customHeight="1" x14ac:dyDescent="0.25">
      <c r="A558" s="201"/>
      <c r="B558" s="202"/>
      <c r="C558" s="203"/>
      <c r="D558" s="204" t="s">
        <v>231</v>
      </c>
      <c r="E558" s="204"/>
      <c r="F558" s="205" t="s">
        <v>233</v>
      </c>
      <c r="G558" s="205">
        <f>G321</f>
        <v>1.0542857142857143</v>
      </c>
      <c r="H558" s="201" t="s">
        <v>238</v>
      </c>
      <c r="I558" s="202"/>
      <c r="J558" s="203"/>
      <c r="K558" s="204" t="s">
        <v>239</v>
      </c>
      <c r="L558" s="204"/>
    </row>
    <row r="559" spans="1:15" ht="58.5" customHeight="1" x14ac:dyDescent="0.25">
      <c r="A559" s="201"/>
      <c r="B559" s="202"/>
      <c r="C559" s="203"/>
      <c r="D559" s="204" t="s">
        <v>232</v>
      </c>
      <c r="E559" s="204"/>
      <c r="F559" s="205" t="s">
        <v>234</v>
      </c>
      <c r="G559" s="215">
        <f>G188</f>
        <v>1.0220833333333335</v>
      </c>
      <c r="H559" s="201" t="s">
        <v>240</v>
      </c>
      <c r="I559" s="202"/>
      <c r="J559" s="203"/>
      <c r="K559" s="204" t="s">
        <v>241</v>
      </c>
      <c r="L559" s="204"/>
    </row>
    <row r="560" spans="1:15" x14ac:dyDescent="0.25">
      <c r="K560" s="200"/>
      <c r="L560" s="200"/>
    </row>
    <row r="561" spans="1:12" x14ac:dyDescent="0.25">
      <c r="K561" s="200"/>
      <c r="L561" s="200"/>
    </row>
    <row r="565" spans="1:12" x14ac:dyDescent="0.25">
      <c r="A565" s="187" t="str">
        <f>A362</f>
        <v>Исполнительный директор                                                              В.Н. Труфанов</v>
      </c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</row>
  </sheetData>
  <mergeCells count="842">
    <mergeCell ref="K559:L559"/>
    <mergeCell ref="A565:L565"/>
    <mergeCell ref="D554:I554"/>
    <mergeCell ref="C357:E357"/>
    <mergeCell ref="A559:C559"/>
    <mergeCell ref="D557:E557"/>
    <mergeCell ref="D558:E558"/>
    <mergeCell ref="D559:E559"/>
    <mergeCell ref="H557:J557"/>
    <mergeCell ref="H558:J558"/>
    <mergeCell ref="H559:J559"/>
    <mergeCell ref="A359:L359"/>
    <mergeCell ref="A360:L360"/>
    <mergeCell ref="K550:L550"/>
    <mergeCell ref="A552:L552"/>
    <mergeCell ref="A556:C556"/>
    <mergeCell ref="D556:E556"/>
    <mergeCell ref="H556:J556"/>
    <mergeCell ref="A557:C557"/>
    <mergeCell ref="A558:C558"/>
    <mergeCell ref="K556:L556"/>
    <mergeCell ref="K557:L557"/>
    <mergeCell ref="K558:L558"/>
    <mergeCell ref="C386:E386"/>
    <mergeCell ref="C511:E511"/>
    <mergeCell ref="A355:J355"/>
    <mergeCell ref="A354:J354"/>
    <mergeCell ref="A353:J353"/>
    <mergeCell ref="A362:L362"/>
    <mergeCell ref="A14:L14"/>
    <mergeCell ref="A33:L33"/>
    <mergeCell ref="C188:E188"/>
    <mergeCell ref="C321:E321"/>
    <mergeCell ref="A340:L340"/>
    <mergeCell ref="A341:L341"/>
    <mergeCell ref="A343:L343"/>
    <mergeCell ref="A345:J345"/>
    <mergeCell ref="A352:J352"/>
    <mergeCell ref="A350:J350"/>
    <mergeCell ref="A349:J349"/>
    <mergeCell ref="A348:J348"/>
    <mergeCell ref="A347:J347"/>
    <mergeCell ref="A346:J346"/>
    <mergeCell ref="A351:J351"/>
    <mergeCell ref="J318:L318"/>
    <mergeCell ref="J319:L319"/>
    <mergeCell ref="J316:L316"/>
    <mergeCell ref="A324:L324"/>
    <mergeCell ref="K329:L329"/>
    <mergeCell ref="I330:L330"/>
    <mergeCell ref="I337:L337"/>
    <mergeCell ref="I336:L336"/>
    <mergeCell ref="I335:L335"/>
    <mergeCell ref="I334:L334"/>
    <mergeCell ref="I331:L331"/>
    <mergeCell ref="I332:L332"/>
    <mergeCell ref="I333:L333"/>
    <mergeCell ref="A313:L313"/>
    <mergeCell ref="J315:L315"/>
    <mergeCell ref="A315:I315"/>
    <mergeCell ref="A316:I316"/>
    <mergeCell ref="A294:L294"/>
    <mergeCell ref="A295:L295"/>
    <mergeCell ref="A296:L296"/>
    <mergeCell ref="A297:L297"/>
    <mergeCell ref="A301:K301"/>
    <mergeCell ref="A303:K303"/>
    <mergeCell ref="A302:K302"/>
    <mergeCell ref="A305:K305"/>
    <mergeCell ref="A304:K304"/>
    <mergeCell ref="A299:L299"/>
    <mergeCell ref="A319:I319"/>
    <mergeCell ref="A318:I318"/>
    <mergeCell ref="A317:I317"/>
    <mergeCell ref="J317:L317"/>
    <mergeCell ref="A263:G263"/>
    <mergeCell ref="A262:G262"/>
    <mergeCell ref="A266:G266"/>
    <mergeCell ref="A265:G265"/>
    <mergeCell ref="A264:G264"/>
    <mergeCell ref="A269:L269"/>
    <mergeCell ref="A280:L280"/>
    <mergeCell ref="A281:L281"/>
    <mergeCell ref="A282:L282"/>
    <mergeCell ref="A284:L284"/>
    <mergeCell ref="A287:K287"/>
    <mergeCell ref="A288:K288"/>
    <mergeCell ref="A289:K289"/>
    <mergeCell ref="A290:K290"/>
    <mergeCell ref="A291:K291"/>
    <mergeCell ref="A311:L311"/>
    <mergeCell ref="A310:L310"/>
    <mergeCell ref="A309:L309"/>
    <mergeCell ref="A308:L308"/>
    <mergeCell ref="A307:L307"/>
    <mergeCell ref="A251:G251"/>
    <mergeCell ref="A253:G253"/>
    <mergeCell ref="A252:G252"/>
    <mergeCell ref="A257:G257"/>
    <mergeCell ref="A256:G256"/>
    <mergeCell ref="A255:G255"/>
    <mergeCell ref="A254:G254"/>
    <mergeCell ref="A261:G261"/>
    <mergeCell ref="A260:G260"/>
    <mergeCell ref="A259:G259"/>
    <mergeCell ref="A258:G258"/>
    <mergeCell ref="A242:G242"/>
    <mergeCell ref="A243:G243"/>
    <mergeCell ref="A244:G244"/>
    <mergeCell ref="A245:G245"/>
    <mergeCell ref="A248:G248"/>
    <mergeCell ref="A247:G247"/>
    <mergeCell ref="A246:G246"/>
    <mergeCell ref="A249:G249"/>
    <mergeCell ref="A250:G250"/>
    <mergeCell ref="A234:G234"/>
    <mergeCell ref="A233:G233"/>
    <mergeCell ref="A236:G236"/>
    <mergeCell ref="A235:G235"/>
    <mergeCell ref="A238:G238"/>
    <mergeCell ref="A237:G237"/>
    <mergeCell ref="A241:G241"/>
    <mergeCell ref="A240:G240"/>
    <mergeCell ref="A239:G239"/>
    <mergeCell ref="A223:G223"/>
    <mergeCell ref="A225:G225"/>
    <mergeCell ref="A224:G224"/>
    <mergeCell ref="A228:G228"/>
    <mergeCell ref="A227:G227"/>
    <mergeCell ref="A226:G226"/>
    <mergeCell ref="A229:G229"/>
    <mergeCell ref="A232:G232"/>
    <mergeCell ref="A231:G231"/>
    <mergeCell ref="A230:G230"/>
    <mergeCell ref="A214:G214"/>
    <mergeCell ref="A216:G216"/>
    <mergeCell ref="A215:G215"/>
    <mergeCell ref="A220:G220"/>
    <mergeCell ref="A219:G219"/>
    <mergeCell ref="A218:G218"/>
    <mergeCell ref="A217:G217"/>
    <mergeCell ref="A222:G222"/>
    <mergeCell ref="A221:G221"/>
    <mergeCell ref="J202:L202"/>
    <mergeCell ref="A203:L203"/>
    <mergeCell ref="A204:L204"/>
    <mergeCell ref="H206:L206"/>
    <mergeCell ref="A206:G207"/>
    <mergeCell ref="A210:G210"/>
    <mergeCell ref="A209:G209"/>
    <mergeCell ref="A208:G208"/>
    <mergeCell ref="A213:G213"/>
    <mergeCell ref="A212:G212"/>
    <mergeCell ref="A211:G211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A192:L192"/>
    <mergeCell ref="H172:I172"/>
    <mergeCell ref="J172:K172"/>
    <mergeCell ref="J171:K171"/>
    <mergeCell ref="H171:I171"/>
    <mergeCell ref="A171:E171"/>
    <mergeCell ref="A184:E184"/>
    <mergeCell ref="A183:E183"/>
    <mergeCell ref="A182:E182"/>
    <mergeCell ref="A181:E181"/>
    <mergeCell ref="J181:K181"/>
    <mergeCell ref="J182:K182"/>
    <mergeCell ref="J183:K183"/>
    <mergeCell ref="J184:K184"/>
    <mergeCell ref="H184:I184"/>
    <mergeCell ref="H183:I183"/>
    <mergeCell ref="H181:I181"/>
    <mergeCell ref="H182:I182"/>
    <mergeCell ref="A180:E180"/>
    <mergeCell ref="A179:E179"/>
    <mergeCell ref="A178:E178"/>
    <mergeCell ref="A177:E177"/>
    <mergeCell ref="A176:E176"/>
    <mergeCell ref="A175:E175"/>
    <mergeCell ref="H162:I162"/>
    <mergeCell ref="J162:K162"/>
    <mergeCell ref="J161:K161"/>
    <mergeCell ref="H161:I161"/>
    <mergeCell ref="A161:E161"/>
    <mergeCell ref="A174:E174"/>
    <mergeCell ref="A173:E173"/>
    <mergeCell ref="A172:E172"/>
    <mergeCell ref="J180:K180"/>
    <mergeCell ref="J179:K179"/>
    <mergeCell ref="J178:K178"/>
    <mergeCell ref="J177:K177"/>
    <mergeCell ref="J176:K176"/>
    <mergeCell ref="J175:K175"/>
    <mergeCell ref="J174:K174"/>
    <mergeCell ref="J173:K173"/>
    <mergeCell ref="H180:I180"/>
    <mergeCell ref="H179:I179"/>
    <mergeCell ref="H178:I178"/>
    <mergeCell ref="H177:I177"/>
    <mergeCell ref="H176:I176"/>
    <mergeCell ref="H175:I175"/>
    <mergeCell ref="H174:I174"/>
    <mergeCell ref="H173:I173"/>
    <mergeCell ref="A170:E170"/>
    <mergeCell ref="A169:E169"/>
    <mergeCell ref="A168:E168"/>
    <mergeCell ref="A167:E167"/>
    <mergeCell ref="A166:E166"/>
    <mergeCell ref="A165:E165"/>
    <mergeCell ref="A164:E164"/>
    <mergeCell ref="A163:E163"/>
    <mergeCell ref="A162:E162"/>
    <mergeCell ref="J170:K170"/>
    <mergeCell ref="J169:K169"/>
    <mergeCell ref="J168:K168"/>
    <mergeCell ref="J167:K167"/>
    <mergeCell ref="J166:K166"/>
    <mergeCell ref="J165:K165"/>
    <mergeCell ref="J163:K163"/>
    <mergeCell ref="J164:K164"/>
    <mergeCell ref="H170:I170"/>
    <mergeCell ref="H169:I169"/>
    <mergeCell ref="H168:I168"/>
    <mergeCell ref="H167:I167"/>
    <mergeCell ref="H166:I166"/>
    <mergeCell ref="H165:I165"/>
    <mergeCell ref="H164:I164"/>
    <mergeCell ref="H163:I163"/>
    <mergeCell ref="J152:L152"/>
    <mergeCell ref="J153:L153"/>
    <mergeCell ref="A154:L154"/>
    <mergeCell ref="A155:L155"/>
    <mergeCell ref="A157:L157"/>
    <mergeCell ref="F159:G159"/>
    <mergeCell ref="A142:L142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A159:E160"/>
    <mergeCell ref="L159:L160"/>
    <mergeCell ref="J159:K160"/>
    <mergeCell ref="H159:I160"/>
    <mergeCell ref="A138:E138"/>
    <mergeCell ref="H138:I138"/>
    <mergeCell ref="J138:K138"/>
    <mergeCell ref="A139:E139"/>
    <mergeCell ref="H139:I139"/>
    <mergeCell ref="J139:K139"/>
    <mergeCell ref="A135:E135"/>
    <mergeCell ref="H135:I135"/>
    <mergeCell ref="J135:K135"/>
    <mergeCell ref="A136:E136"/>
    <mergeCell ref="H136:I136"/>
    <mergeCell ref="J136:K136"/>
    <mergeCell ref="A137:E137"/>
    <mergeCell ref="H137:I137"/>
    <mergeCell ref="J137:K137"/>
    <mergeCell ref="A132:E132"/>
    <mergeCell ref="H132:I132"/>
    <mergeCell ref="J132:K132"/>
    <mergeCell ref="A133:E133"/>
    <mergeCell ref="H133:I133"/>
    <mergeCell ref="J133:K133"/>
    <mergeCell ref="A134:E134"/>
    <mergeCell ref="H134:I134"/>
    <mergeCell ref="J134:K134"/>
    <mergeCell ref="A129:E129"/>
    <mergeCell ref="H129:I129"/>
    <mergeCell ref="J129:K129"/>
    <mergeCell ref="A130:E130"/>
    <mergeCell ref="H130:I130"/>
    <mergeCell ref="J130:K130"/>
    <mergeCell ref="A131:E131"/>
    <mergeCell ref="H131:I131"/>
    <mergeCell ref="J131:K131"/>
    <mergeCell ref="A126:E126"/>
    <mergeCell ref="H126:I126"/>
    <mergeCell ref="J126:K126"/>
    <mergeCell ref="A127:E127"/>
    <mergeCell ref="H127:I127"/>
    <mergeCell ref="J127:K127"/>
    <mergeCell ref="A128:E128"/>
    <mergeCell ref="H128:I128"/>
    <mergeCell ref="J128:K128"/>
    <mergeCell ref="A123:E123"/>
    <mergeCell ref="H123:I123"/>
    <mergeCell ref="J123:K123"/>
    <mergeCell ref="A124:E124"/>
    <mergeCell ref="H124:I124"/>
    <mergeCell ref="J124:K124"/>
    <mergeCell ref="A125:E125"/>
    <mergeCell ref="H125:I125"/>
    <mergeCell ref="J125:K125"/>
    <mergeCell ref="J115:L115"/>
    <mergeCell ref="A116:L116"/>
    <mergeCell ref="A117:L117"/>
    <mergeCell ref="A118:L118"/>
    <mergeCell ref="A119:L119"/>
    <mergeCell ref="A120:L120"/>
    <mergeCell ref="A121:E122"/>
    <mergeCell ref="F121:G121"/>
    <mergeCell ref="H121:I122"/>
    <mergeCell ref="J121:K122"/>
    <mergeCell ref="L121:L122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A105:L105"/>
    <mergeCell ref="A72:L72"/>
    <mergeCell ref="A75:L75"/>
    <mergeCell ref="A87:E87"/>
    <mergeCell ref="A86:E86"/>
    <mergeCell ref="A98:E98"/>
    <mergeCell ref="A97:E97"/>
    <mergeCell ref="A96:E96"/>
    <mergeCell ref="A95:E95"/>
    <mergeCell ref="A94:E94"/>
    <mergeCell ref="A93:E93"/>
    <mergeCell ref="A92:E92"/>
    <mergeCell ref="A101:E101"/>
    <mergeCell ref="A100:E100"/>
    <mergeCell ref="A99:E99"/>
    <mergeCell ref="H86:I86"/>
    <mergeCell ref="H87:I87"/>
    <mergeCell ref="J86:K86"/>
    <mergeCell ref="J87:K87"/>
    <mergeCell ref="H92:I92"/>
    <mergeCell ref="H93:I93"/>
    <mergeCell ref="A102:E102"/>
    <mergeCell ref="H102:I102"/>
    <mergeCell ref="J102:K102"/>
    <mergeCell ref="H100:I100"/>
    <mergeCell ref="H101:I101"/>
    <mergeCell ref="J101:K101"/>
    <mergeCell ref="J100:K100"/>
    <mergeCell ref="J99:K99"/>
    <mergeCell ref="H99:I99"/>
    <mergeCell ref="J98:K98"/>
    <mergeCell ref="H98:I98"/>
    <mergeCell ref="H96:I96"/>
    <mergeCell ref="H97:I97"/>
    <mergeCell ref="J97:K97"/>
    <mergeCell ref="J96:K96"/>
    <mergeCell ref="J95:K95"/>
    <mergeCell ref="J94:K94"/>
    <mergeCell ref="H95:I95"/>
    <mergeCell ref="H94:I94"/>
    <mergeCell ref="A91:E91"/>
    <mergeCell ref="H91:I91"/>
    <mergeCell ref="J91:K91"/>
    <mergeCell ref="J92:K92"/>
    <mergeCell ref="J93:K93"/>
    <mergeCell ref="A88:E88"/>
    <mergeCell ref="H88:I88"/>
    <mergeCell ref="J88:K88"/>
    <mergeCell ref="A89:E89"/>
    <mergeCell ref="H89:I89"/>
    <mergeCell ref="J89:K89"/>
    <mergeCell ref="A90:E90"/>
    <mergeCell ref="H90:I90"/>
    <mergeCell ref="J90:K90"/>
    <mergeCell ref="A85:E85"/>
    <mergeCell ref="H85:I85"/>
    <mergeCell ref="J85:K85"/>
    <mergeCell ref="A82:E82"/>
    <mergeCell ref="H82:I82"/>
    <mergeCell ref="J82:K82"/>
    <mergeCell ref="A83:E83"/>
    <mergeCell ref="H83:I83"/>
    <mergeCell ref="J83:K83"/>
    <mergeCell ref="A84:E84"/>
    <mergeCell ref="H84:I84"/>
    <mergeCell ref="J84:K84"/>
    <mergeCell ref="A79:E79"/>
    <mergeCell ref="H79:I79"/>
    <mergeCell ref="J79:K79"/>
    <mergeCell ref="A80:E80"/>
    <mergeCell ref="H80:I80"/>
    <mergeCell ref="J80:K80"/>
    <mergeCell ref="A81:E81"/>
    <mergeCell ref="H81:I81"/>
    <mergeCell ref="J81:K81"/>
    <mergeCell ref="J67:L67"/>
    <mergeCell ref="J68:L68"/>
    <mergeCell ref="J69:L69"/>
    <mergeCell ref="J70:L70"/>
    <mergeCell ref="J71:L71"/>
    <mergeCell ref="A73:L73"/>
    <mergeCell ref="A74:L74"/>
    <mergeCell ref="A76:L76"/>
    <mergeCell ref="A77:E78"/>
    <mergeCell ref="F77:G77"/>
    <mergeCell ref="H77:I78"/>
    <mergeCell ref="J77:K78"/>
    <mergeCell ref="L77:L78"/>
    <mergeCell ref="A12:L12"/>
    <mergeCell ref="J1:L1"/>
    <mergeCell ref="J2:L2"/>
    <mergeCell ref="J3:L3"/>
    <mergeCell ref="J4:L4"/>
    <mergeCell ref="J5:L5"/>
    <mergeCell ref="K6:L6"/>
    <mergeCell ref="D25:H25"/>
    <mergeCell ref="D24:H24"/>
    <mergeCell ref="D23:H23"/>
    <mergeCell ref="D22:H22"/>
    <mergeCell ref="I20:L20"/>
    <mergeCell ref="I21:L21"/>
    <mergeCell ref="I16:L16"/>
    <mergeCell ref="D16:H16"/>
    <mergeCell ref="A16:C16"/>
    <mergeCell ref="A17:C17"/>
    <mergeCell ref="A18:C18"/>
    <mergeCell ref="A19:C19"/>
    <mergeCell ref="D17:H17"/>
    <mergeCell ref="D18:H18"/>
    <mergeCell ref="D21:H21"/>
    <mergeCell ref="D20:H20"/>
    <mergeCell ref="D19:H19"/>
    <mergeCell ref="A26:C26"/>
    <mergeCell ref="A29:L29"/>
    <mergeCell ref="A22:C22"/>
    <mergeCell ref="A23:C23"/>
    <mergeCell ref="A24:C24"/>
    <mergeCell ref="A25:C25"/>
    <mergeCell ref="I26:L26"/>
    <mergeCell ref="D26:H26"/>
    <mergeCell ref="A27:C27"/>
    <mergeCell ref="A28:C28"/>
    <mergeCell ref="D27:H27"/>
    <mergeCell ref="D28:H28"/>
    <mergeCell ref="I17:L17"/>
    <mergeCell ref="I18:L18"/>
    <mergeCell ref="I19:L19"/>
    <mergeCell ref="A20:C20"/>
    <mergeCell ref="A21:C21"/>
    <mergeCell ref="I22:L22"/>
    <mergeCell ref="I23:L23"/>
    <mergeCell ref="I24:L24"/>
    <mergeCell ref="I25:L25"/>
    <mergeCell ref="I27:L27"/>
    <mergeCell ref="I28:L28"/>
    <mergeCell ref="A31:L31"/>
    <mergeCell ref="A41:F41"/>
    <mergeCell ref="G41:L41"/>
    <mergeCell ref="A34:L34"/>
    <mergeCell ref="A36:L36"/>
    <mergeCell ref="A39:F39"/>
    <mergeCell ref="A43:L43"/>
    <mergeCell ref="G39:L39"/>
    <mergeCell ref="G40:L40"/>
    <mergeCell ref="A40:F40"/>
    <mergeCell ref="C50:D51"/>
    <mergeCell ref="E50:G51"/>
    <mergeCell ref="H50:L50"/>
    <mergeCell ref="A50:B51"/>
    <mergeCell ref="A58:L58"/>
    <mergeCell ref="A46:L46"/>
    <mergeCell ref="A45:L45"/>
    <mergeCell ref="A48:L48"/>
    <mergeCell ref="A52:B52"/>
    <mergeCell ref="J393:L393"/>
    <mergeCell ref="J391:L391"/>
    <mergeCell ref="J392:L392"/>
    <mergeCell ref="A403:L403"/>
    <mergeCell ref="A401:L401"/>
    <mergeCell ref="A400:L400"/>
    <mergeCell ref="J409:K409"/>
    <mergeCell ref="J410:K410"/>
    <mergeCell ref="H409:I409"/>
    <mergeCell ref="H408:I408"/>
    <mergeCell ref="A410:E410"/>
    <mergeCell ref="A409:E409"/>
    <mergeCell ref="J407:K407"/>
    <mergeCell ref="A405:E406"/>
    <mergeCell ref="F405:G405"/>
    <mergeCell ref="H405:I406"/>
    <mergeCell ref="J405:K406"/>
    <mergeCell ref="L405:L406"/>
    <mergeCell ref="J394:L394"/>
    <mergeCell ref="J371:L371"/>
    <mergeCell ref="E53:G53"/>
    <mergeCell ref="E52:G52"/>
    <mergeCell ref="F420:F421"/>
    <mergeCell ref="A419:E419"/>
    <mergeCell ref="A420:E421"/>
    <mergeCell ref="J413:K413"/>
    <mergeCell ref="A417:E417"/>
    <mergeCell ref="A416:E416"/>
    <mergeCell ref="A414:E415"/>
    <mergeCell ref="A418:E418"/>
    <mergeCell ref="A407:E407"/>
    <mergeCell ref="H407:I407"/>
    <mergeCell ref="H413:I413"/>
    <mergeCell ref="H412:I412"/>
    <mergeCell ref="H411:I411"/>
    <mergeCell ref="H410:I410"/>
    <mergeCell ref="A411:E411"/>
    <mergeCell ref="A412:E412"/>
    <mergeCell ref="A413:E413"/>
    <mergeCell ref="F414:F415"/>
    <mergeCell ref="J408:K408"/>
    <mergeCell ref="A387:L387"/>
    <mergeCell ref="A408:E408"/>
    <mergeCell ref="J412:K412"/>
    <mergeCell ref="A422:E423"/>
    <mergeCell ref="A424:E425"/>
    <mergeCell ref="A426:E427"/>
    <mergeCell ref="A428:E429"/>
    <mergeCell ref="A430:E430"/>
    <mergeCell ref="A431:E431"/>
    <mergeCell ref="F426:F427"/>
    <mergeCell ref="F428:F429"/>
    <mergeCell ref="F422:F423"/>
    <mergeCell ref="F424:F425"/>
    <mergeCell ref="G426:G427"/>
    <mergeCell ref="H426:I427"/>
    <mergeCell ref="J419:K419"/>
    <mergeCell ref="J418:K418"/>
    <mergeCell ref="J417:K417"/>
    <mergeCell ref="H417:I417"/>
    <mergeCell ref="H418:I418"/>
    <mergeCell ref="H419:I419"/>
    <mergeCell ref="J416:K416"/>
    <mergeCell ref="H416:I416"/>
    <mergeCell ref="J426:K427"/>
    <mergeCell ref="G428:G429"/>
    <mergeCell ref="A449:E449"/>
    <mergeCell ref="A450:E450"/>
    <mergeCell ref="A451:E451"/>
    <mergeCell ref="A452:E452"/>
    <mergeCell ref="A453:E453"/>
    <mergeCell ref="A454:E454"/>
    <mergeCell ref="F446:G446"/>
    <mergeCell ref="A446:E448"/>
    <mergeCell ref="A432:E432"/>
    <mergeCell ref="A433:E433"/>
    <mergeCell ref="A434:E434"/>
    <mergeCell ref="A435:E435"/>
    <mergeCell ref="A436:E436"/>
    <mergeCell ref="A439:L439"/>
    <mergeCell ref="J436:K436"/>
    <mergeCell ref="J435:K435"/>
    <mergeCell ref="H435:I435"/>
    <mergeCell ref="H434:I434"/>
    <mergeCell ref="H449:I449"/>
    <mergeCell ref="J434:K434"/>
    <mergeCell ref="J433:K433"/>
    <mergeCell ref="H433:I433"/>
    <mergeCell ref="H436:I436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6:L476"/>
    <mergeCell ref="F482:G482"/>
    <mergeCell ref="L482:L484"/>
    <mergeCell ref="A482:E484"/>
    <mergeCell ref="H473:I473"/>
    <mergeCell ref="J473:K473"/>
    <mergeCell ref="A467:E467"/>
    <mergeCell ref="A468:E468"/>
    <mergeCell ref="A469:E469"/>
    <mergeCell ref="A470:E470"/>
    <mergeCell ref="A471:E471"/>
    <mergeCell ref="A472:E472"/>
    <mergeCell ref="A480:L480"/>
    <mergeCell ref="A478:L478"/>
    <mergeCell ref="A477:L477"/>
    <mergeCell ref="H469:I469"/>
    <mergeCell ref="J469:K469"/>
    <mergeCell ref="J468:K468"/>
    <mergeCell ref="H468:I468"/>
    <mergeCell ref="H467:I467"/>
    <mergeCell ref="J467:K467"/>
    <mergeCell ref="J472:K472"/>
    <mergeCell ref="H472:I472"/>
    <mergeCell ref="H482:I484"/>
    <mergeCell ref="J482:K484"/>
    <mergeCell ref="J487:K487"/>
    <mergeCell ref="J486:K486"/>
    <mergeCell ref="J485:K485"/>
    <mergeCell ref="H485:I485"/>
    <mergeCell ref="H486:I486"/>
    <mergeCell ref="H487:I487"/>
    <mergeCell ref="J489:K489"/>
    <mergeCell ref="J488:K488"/>
    <mergeCell ref="H489:I489"/>
    <mergeCell ref="H488:I488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97:E497"/>
    <mergeCell ref="A498:E498"/>
    <mergeCell ref="A499:E499"/>
    <mergeCell ref="A500:E500"/>
    <mergeCell ref="A501:E501"/>
    <mergeCell ref="A502:E502"/>
    <mergeCell ref="A544:H545"/>
    <mergeCell ref="A532:H532"/>
    <mergeCell ref="A531:H531"/>
    <mergeCell ref="H508:I508"/>
    <mergeCell ref="H499:I499"/>
    <mergeCell ref="H500:I500"/>
    <mergeCell ref="H501:I501"/>
    <mergeCell ref="A535:H536"/>
    <mergeCell ref="I535:J536"/>
    <mergeCell ref="K535:L536"/>
    <mergeCell ref="J521:L521"/>
    <mergeCell ref="J522:L522"/>
    <mergeCell ref="J523:L523"/>
    <mergeCell ref="A512:L512"/>
    <mergeCell ref="J516:L516"/>
    <mergeCell ref="J517:L517"/>
    <mergeCell ref="J518:L518"/>
    <mergeCell ref="I531:J531"/>
    <mergeCell ref="A533:H534"/>
    <mergeCell ref="I533:J534"/>
    <mergeCell ref="J524:L524"/>
    <mergeCell ref="I532:J532"/>
    <mergeCell ref="A529:L529"/>
    <mergeCell ref="A528:L528"/>
    <mergeCell ref="J525:L525"/>
    <mergeCell ref="K531:L531"/>
    <mergeCell ref="K532:L532"/>
    <mergeCell ref="K533:L534"/>
    <mergeCell ref="N547:O548"/>
    <mergeCell ref="K539:L539"/>
    <mergeCell ref="A542:H543"/>
    <mergeCell ref="I543:J543"/>
    <mergeCell ref="I542:J542"/>
    <mergeCell ref="A537:H537"/>
    <mergeCell ref="K537:L537"/>
    <mergeCell ref="I537:J537"/>
    <mergeCell ref="A538:H538"/>
    <mergeCell ref="A539:H539"/>
    <mergeCell ref="A540:H541"/>
    <mergeCell ref="I541:J541"/>
    <mergeCell ref="I540:J540"/>
    <mergeCell ref="I539:J539"/>
    <mergeCell ref="I538:J538"/>
    <mergeCell ref="K540:L541"/>
    <mergeCell ref="K542:L543"/>
    <mergeCell ref="A547:L547"/>
    <mergeCell ref="K544:L545"/>
    <mergeCell ref="I545:J545"/>
    <mergeCell ref="I544:J544"/>
    <mergeCell ref="K538:L538"/>
    <mergeCell ref="J519:L519"/>
    <mergeCell ref="J520:L520"/>
    <mergeCell ref="H502:I502"/>
    <mergeCell ref="H503:I503"/>
    <mergeCell ref="H504:I504"/>
    <mergeCell ref="H505:I505"/>
    <mergeCell ref="H506:I506"/>
    <mergeCell ref="H507:I507"/>
    <mergeCell ref="A503:E503"/>
    <mergeCell ref="A504:E504"/>
    <mergeCell ref="A505:E505"/>
    <mergeCell ref="A506:E506"/>
    <mergeCell ref="A507:E507"/>
    <mergeCell ref="A508:E508"/>
    <mergeCell ref="J508:K508"/>
    <mergeCell ref="J507:K507"/>
    <mergeCell ref="J506:K506"/>
    <mergeCell ref="H495:I495"/>
    <mergeCell ref="H496:I496"/>
    <mergeCell ref="H497:I497"/>
    <mergeCell ref="H498:I498"/>
    <mergeCell ref="H490:I490"/>
    <mergeCell ref="H491:I491"/>
    <mergeCell ref="H492:I492"/>
    <mergeCell ref="H493:I493"/>
    <mergeCell ref="H494:I494"/>
    <mergeCell ref="J492:K492"/>
    <mergeCell ref="J505:K505"/>
    <mergeCell ref="J504:K504"/>
    <mergeCell ref="J503:K503"/>
    <mergeCell ref="J502:K502"/>
    <mergeCell ref="J501:K501"/>
    <mergeCell ref="J500:K500"/>
    <mergeCell ref="J499:K499"/>
    <mergeCell ref="J498:K498"/>
    <mergeCell ref="J497:K497"/>
    <mergeCell ref="J496:K496"/>
    <mergeCell ref="J495:K495"/>
    <mergeCell ref="J494:K494"/>
    <mergeCell ref="J493:K493"/>
    <mergeCell ref="J491:K491"/>
    <mergeCell ref="J490:K490"/>
    <mergeCell ref="J460:K460"/>
    <mergeCell ref="H460:I460"/>
    <mergeCell ref="H459:I459"/>
    <mergeCell ref="H458:I458"/>
    <mergeCell ref="H457:I457"/>
    <mergeCell ref="H456:I456"/>
    <mergeCell ref="L446:L448"/>
    <mergeCell ref="J446:K448"/>
    <mergeCell ref="H446:I448"/>
    <mergeCell ref="J453:K453"/>
    <mergeCell ref="J454:K454"/>
    <mergeCell ref="J455:K455"/>
    <mergeCell ref="H455:I455"/>
    <mergeCell ref="H454:I454"/>
    <mergeCell ref="H453:I453"/>
    <mergeCell ref="H451:I451"/>
    <mergeCell ref="H452:I452"/>
    <mergeCell ref="J452:K452"/>
    <mergeCell ref="J451:K451"/>
    <mergeCell ref="J450:K450"/>
    <mergeCell ref="J449:K449"/>
    <mergeCell ref="H450:I450"/>
    <mergeCell ref="H471:I471"/>
    <mergeCell ref="J471:K471"/>
    <mergeCell ref="J470:K470"/>
    <mergeCell ref="H470:I470"/>
    <mergeCell ref="H466:I466"/>
    <mergeCell ref="J466:K466"/>
    <mergeCell ref="A444:L444"/>
    <mergeCell ref="A442:L442"/>
    <mergeCell ref="A441:L441"/>
    <mergeCell ref="H461:I461"/>
    <mergeCell ref="J461:K461"/>
    <mergeCell ref="J462:K462"/>
    <mergeCell ref="H462:I462"/>
    <mergeCell ref="J465:K465"/>
    <mergeCell ref="H465:I465"/>
    <mergeCell ref="H464:I464"/>
    <mergeCell ref="J464:K464"/>
    <mergeCell ref="J463:K463"/>
    <mergeCell ref="H463:I463"/>
    <mergeCell ref="J456:K456"/>
    <mergeCell ref="J457:K457"/>
    <mergeCell ref="J458:K458"/>
    <mergeCell ref="J459:K459"/>
    <mergeCell ref="A461:E461"/>
    <mergeCell ref="L420:L421"/>
    <mergeCell ref="J424:K425"/>
    <mergeCell ref="J422:K423"/>
    <mergeCell ref="J420:K421"/>
    <mergeCell ref="H424:I425"/>
    <mergeCell ref="G424:G425"/>
    <mergeCell ref="G422:G423"/>
    <mergeCell ref="H422:I423"/>
    <mergeCell ref="H420:I421"/>
    <mergeCell ref="G420:G421"/>
    <mergeCell ref="L424:L425"/>
    <mergeCell ref="L422:L423"/>
    <mergeCell ref="L426:L427"/>
    <mergeCell ref="H432:I432"/>
    <mergeCell ref="J432:K432"/>
    <mergeCell ref="J431:K431"/>
    <mergeCell ref="H431:I431"/>
    <mergeCell ref="H430:I430"/>
    <mergeCell ref="J430:K430"/>
    <mergeCell ref="L428:L429"/>
    <mergeCell ref="J428:K429"/>
    <mergeCell ref="H428:I429"/>
    <mergeCell ref="K10:L10"/>
    <mergeCell ref="K9:L9"/>
    <mergeCell ref="K8:L8"/>
    <mergeCell ref="K7:L7"/>
    <mergeCell ref="A11:L11"/>
    <mergeCell ref="C52:D52"/>
    <mergeCell ref="C53:D53"/>
    <mergeCell ref="E54:G54"/>
    <mergeCell ref="A382:H382"/>
    <mergeCell ref="I382:L382"/>
    <mergeCell ref="J368:L368"/>
    <mergeCell ref="A378:L378"/>
    <mergeCell ref="A380:H380"/>
    <mergeCell ref="I380:L380"/>
    <mergeCell ref="I381:L381"/>
    <mergeCell ref="A381:H381"/>
    <mergeCell ref="A376:L376"/>
    <mergeCell ref="J367:L367"/>
    <mergeCell ref="J366:L366"/>
    <mergeCell ref="J365:L365"/>
    <mergeCell ref="J374:L374"/>
    <mergeCell ref="C54:D54"/>
    <mergeCell ref="J373:L373"/>
    <mergeCell ref="J372:L372"/>
    <mergeCell ref="G414:G415"/>
    <mergeCell ref="L414:L415"/>
    <mergeCell ref="J414:K415"/>
    <mergeCell ref="H414:I415"/>
    <mergeCell ref="A53:B53"/>
    <mergeCell ref="A54:B54"/>
    <mergeCell ref="A383:H383"/>
    <mergeCell ref="I383:L383"/>
    <mergeCell ref="A384:H384"/>
    <mergeCell ref="I384:L384"/>
    <mergeCell ref="J370:L370"/>
    <mergeCell ref="J369:L369"/>
    <mergeCell ref="J389:L389"/>
    <mergeCell ref="J390:L390"/>
    <mergeCell ref="J398:L398"/>
    <mergeCell ref="J397:L397"/>
    <mergeCell ref="J396:L396"/>
    <mergeCell ref="J395:L395"/>
    <mergeCell ref="J62:L62"/>
    <mergeCell ref="J63:L63"/>
    <mergeCell ref="J64:L64"/>
    <mergeCell ref="J65:L65"/>
    <mergeCell ref="J66:L66"/>
    <mergeCell ref="J411:K411"/>
  </mergeCells>
  <hyperlinks>
    <hyperlink ref="J2" location="sub_1000" display="sub_1000"/>
    <hyperlink ref="A45" location="sub_4111" display="sub_4111"/>
    <hyperlink ref="C50" location="sub_4222" display="sub_4222"/>
    <hyperlink ref="J366" location="sub_1000" display="sub_1000"/>
    <hyperlink ref="J390" location="sub_1000" display="sub_1000"/>
    <hyperlink ref="A491" location="sub_6322" display="sub_6322"/>
    <hyperlink ref="A501" location="sub_63111" display="sub_63111"/>
    <hyperlink ref="J517" location="sub_1000" display="sub_1000"/>
    <hyperlink ref="A529" r:id="rId1" display="garantf1://3000000.0/"/>
    <hyperlink ref="I532" location="sub_1001" display="sub_1001"/>
    <hyperlink ref="I533" location="sub_610" display="sub_610"/>
    <hyperlink ref="I535" location="sub_620" display="sub_620"/>
    <hyperlink ref="I537" location="sub_4" display="sub_4"/>
    <hyperlink ref="I538" location="sub_4" display="sub_4"/>
    <hyperlink ref="I539" location="sub_4" display="sub_4"/>
    <hyperlink ref="I540" location="sub_71" display="sub_71"/>
    <hyperlink ref="I542" location="sub_71" display="sub_71"/>
    <hyperlink ref="I544" location="sub_71" display="sub_71"/>
    <hyperlink ref="J63" location="sub_1000" display="sub_1000"/>
    <hyperlink ref="J107" location="sub_1000" display="sub_1000"/>
  </hyperlinks>
  <pageMargins left="0.23622047244094491" right="0.23622047244094491" top="0.23622047244094491" bottom="0.23622047244094491" header="0" footer="0"/>
  <pageSetup paperSize="9" scale="70" fitToHeight="0" orientation="portrait" r:id="rId2"/>
  <rowBreaks count="13" manualBreakCount="13">
    <brk id="32" max="16383" man="1"/>
    <brk id="44" max="11" man="1"/>
    <brk id="61" max="16383" man="1"/>
    <brk id="105" max="16383" man="1"/>
    <brk id="143" max="16383" man="1"/>
    <brk id="192" max="16383" man="1"/>
    <brk id="270" max="16383" man="1"/>
    <brk id="328" max="16383" man="1"/>
    <brk id="364" max="11" man="1"/>
    <brk id="388" max="11" man="1"/>
    <brk id="440" max="16383" man="1"/>
    <brk id="476" max="16383" man="1"/>
    <brk id="51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G19"/>
  <sheetViews>
    <sheetView workbookViewId="0">
      <selection activeCell="G18" sqref="G18"/>
    </sheetView>
  </sheetViews>
  <sheetFormatPr defaultRowHeight="15" x14ac:dyDescent="0.25"/>
  <sheetData>
    <row r="18" spans="6:7" x14ac:dyDescent="0.25">
      <c r="F18">
        <v>5</v>
      </c>
      <c r="G18">
        <f>F18/F19</f>
        <v>1.6666666666666667</v>
      </c>
    </row>
    <row r="19" spans="6:7" x14ac:dyDescent="0.25">
      <c r="F19">
        <f>MAX(1,5-2)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Лист1</vt:lpstr>
      <vt:lpstr>Лист2</vt:lpstr>
      <vt:lpstr>Лист3</vt:lpstr>
      <vt:lpstr>Лист1!sub_6101</vt:lpstr>
      <vt:lpstr>Лист1!sub_62002</vt:lpstr>
      <vt:lpstr>Лист1!sub_62003</vt:lpstr>
      <vt:lpstr>Лист1!sub_62004</vt:lpstr>
      <vt:lpstr>Лист1!sub_62005</vt:lpstr>
      <vt:lpstr>Лист1!sub_62006</vt:lpstr>
      <vt:lpstr>Лист1!sub_62007</vt:lpstr>
      <vt:lpstr>Лист1!sub_6201</vt:lpstr>
      <vt:lpstr>Лист1!sub_6301</vt:lpstr>
      <vt:lpstr>Лист1!sub_6322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Ирбелтхаева Юлия Дмитриевна</cp:lastModifiedBy>
  <cp:lastPrinted>2016-03-28T06:47:56Z</cp:lastPrinted>
  <dcterms:created xsi:type="dcterms:W3CDTF">2014-08-25T00:44:25Z</dcterms:created>
  <dcterms:modified xsi:type="dcterms:W3CDTF">2016-03-28T06:47:59Z</dcterms:modified>
</cp:coreProperties>
</file>